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yesii\Desktop\"/>
    </mc:Choice>
  </mc:AlternateContent>
  <bookViews>
    <workbookView xWindow="0" yWindow="0" windowWidth="20490" windowHeight="7905"/>
  </bookViews>
  <sheets>
    <sheet name="INF" sheetId="1" r:id="rId1"/>
  </sheets>
  <externalReferences>
    <externalReference r:id="rId2"/>
  </externalReferences>
  <definedNames>
    <definedName name="A83.2" localSheetId="0">#REF!</definedName>
    <definedName name="A83.2">#REF!</definedName>
    <definedName name="másol" localSheetId="0">#REF!</definedName>
    <definedName name="másol">#REF!</definedName>
    <definedName name="_xlnm.Print_Area" localSheetId="0">INF!$A$1:$AG$143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18" i="1" l="1"/>
  <c r="AR118" i="1"/>
  <c r="AL118" i="1"/>
  <c r="AF118" i="1"/>
  <c r="Z118" i="1"/>
  <c r="T118" i="1"/>
  <c r="N118" i="1"/>
  <c r="H118" i="1"/>
  <c r="AY117" i="1"/>
  <c r="AY118" i="1" s="1"/>
  <c r="AW117" i="1"/>
  <c r="AW118" i="1" s="1"/>
  <c r="AV117" i="1"/>
  <c r="AV118" i="1" s="1"/>
  <c r="AU117" i="1"/>
  <c r="AU118" i="1" s="1"/>
  <c r="AT117" i="1"/>
  <c r="AT118" i="1" s="1"/>
  <c r="AS117" i="1"/>
  <c r="AS118" i="1" s="1"/>
  <c r="AQ117" i="1"/>
  <c r="AQ118" i="1" s="1"/>
  <c r="AP117" i="1"/>
  <c r="AP118" i="1" s="1"/>
  <c r="AO117" i="1"/>
  <c r="AO118" i="1" s="1"/>
  <c r="AN117" i="1"/>
  <c r="AN118" i="1" s="1"/>
  <c r="AM117" i="1"/>
  <c r="AM118" i="1" s="1"/>
  <c r="AK117" i="1"/>
  <c r="AK118" i="1" s="1"/>
  <c r="AJ117" i="1"/>
  <c r="AJ118" i="1" s="1"/>
  <c r="AI117" i="1"/>
  <c r="AI118" i="1" s="1"/>
  <c r="AH117" i="1"/>
  <c r="AH118" i="1" s="1"/>
  <c r="AG117" i="1"/>
  <c r="AG118" i="1" s="1"/>
  <c r="AE117" i="1"/>
  <c r="AE118" i="1" s="1"/>
  <c r="AD117" i="1"/>
  <c r="AD118" i="1" s="1"/>
  <c r="AC117" i="1"/>
  <c r="AC118" i="1" s="1"/>
  <c r="AB117" i="1"/>
  <c r="AB118" i="1" s="1"/>
  <c r="AA117" i="1"/>
  <c r="AA118" i="1" s="1"/>
  <c r="Y117" i="1"/>
  <c r="Y118" i="1" s="1"/>
  <c r="X117" i="1"/>
  <c r="X118" i="1" s="1"/>
  <c r="W117" i="1"/>
  <c r="W118" i="1" s="1"/>
  <c r="V117" i="1"/>
  <c r="V118" i="1" s="1"/>
  <c r="U117" i="1"/>
  <c r="U118" i="1" s="1"/>
  <c r="S117" i="1"/>
  <c r="S118" i="1" s="1"/>
  <c r="R117" i="1"/>
  <c r="R118" i="1" s="1"/>
  <c r="Q117" i="1"/>
  <c r="Q118" i="1" s="1"/>
  <c r="P117" i="1"/>
  <c r="P118" i="1" s="1"/>
  <c r="O117" i="1"/>
  <c r="O118" i="1" s="1"/>
  <c r="M117" i="1"/>
  <c r="M118" i="1" s="1"/>
  <c r="L117" i="1"/>
  <c r="L118" i="1" s="1"/>
  <c r="K117" i="1"/>
  <c r="K118" i="1" s="1"/>
  <c r="J117" i="1"/>
  <c r="J118" i="1" s="1"/>
  <c r="I117" i="1"/>
  <c r="I118" i="1" s="1"/>
  <c r="G117" i="1"/>
  <c r="G118" i="1" s="1"/>
  <c r="F117" i="1"/>
  <c r="F118" i="1" s="1"/>
  <c r="E117" i="1"/>
  <c r="E118" i="1" s="1"/>
  <c r="D117" i="1"/>
  <c r="D118" i="1" s="1"/>
  <c r="BE116" i="1"/>
  <c r="BC116" i="1"/>
  <c r="BB116" i="1"/>
  <c r="BA116" i="1"/>
  <c r="AZ116" i="1"/>
  <c r="AW116" i="1"/>
  <c r="AU116" i="1"/>
  <c r="AQ116" i="1"/>
  <c r="AO116" i="1"/>
  <c r="AK116" i="1"/>
  <c r="AI116" i="1"/>
  <c r="AE116" i="1"/>
  <c r="AC116" i="1"/>
  <c r="Y116" i="1"/>
  <c r="W116" i="1"/>
  <c r="S116" i="1"/>
  <c r="Q116" i="1"/>
  <c r="M116" i="1"/>
  <c r="K116" i="1"/>
  <c r="G116" i="1"/>
  <c r="E116" i="1"/>
  <c r="BE115" i="1"/>
  <c r="BC115" i="1"/>
  <c r="BB115" i="1"/>
  <c r="BA115" i="1"/>
  <c r="AZ115" i="1"/>
  <c r="AW115" i="1"/>
  <c r="AU115" i="1"/>
  <c r="AQ115" i="1"/>
  <c r="AO115" i="1"/>
  <c r="AK115" i="1"/>
  <c r="AI115" i="1"/>
  <c r="AE115" i="1"/>
  <c r="AC115" i="1"/>
  <c r="Y115" i="1"/>
  <c r="W115" i="1"/>
  <c r="S115" i="1"/>
  <c r="Q115" i="1"/>
  <c r="M115" i="1"/>
  <c r="K115" i="1"/>
  <c r="G115" i="1"/>
  <c r="E115" i="1"/>
  <c r="BE114" i="1"/>
  <c r="BC114" i="1"/>
  <c r="BB114" i="1"/>
  <c r="BA114" i="1"/>
  <c r="AZ114" i="1"/>
  <c r="M114" i="1"/>
  <c r="K114" i="1"/>
  <c r="G114" i="1"/>
  <c r="E114" i="1"/>
  <c r="BE113" i="1"/>
  <c r="BC113" i="1"/>
  <c r="BB113" i="1"/>
  <c r="BA113" i="1"/>
  <c r="AZ113" i="1"/>
  <c r="M113" i="1"/>
  <c r="K113" i="1"/>
  <c r="G113" i="1"/>
  <c r="E113" i="1"/>
  <c r="BE112" i="1"/>
  <c r="BC112" i="1"/>
  <c r="BB112" i="1"/>
  <c r="BA112" i="1"/>
  <c r="AZ112" i="1"/>
  <c r="AW112" i="1"/>
  <c r="AU112" i="1"/>
  <c r="AQ112" i="1"/>
  <c r="AO112" i="1"/>
  <c r="AK112" i="1"/>
  <c r="AI112" i="1"/>
  <c r="AE112" i="1"/>
  <c r="AC112" i="1"/>
  <c r="Y112" i="1"/>
  <c r="W112" i="1"/>
  <c r="S112" i="1"/>
  <c r="Q112" i="1"/>
  <c r="M112" i="1"/>
  <c r="K112" i="1"/>
  <c r="G112" i="1"/>
  <c r="E112" i="1"/>
  <c r="BE111" i="1"/>
  <c r="BC111" i="1"/>
  <c r="BB111" i="1"/>
  <c r="BA111" i="1"/>
  <c r="AZ111" i="1"/>
  <c r="M111" i="1"/>
  <c r="K111" i="1"/>
  <c r="G111" i="1"/>
  <c r="E111" i="1"/>
  <c r="BE110" i="1"/>
  <c r="BC110" i="1"/>
  <c r="BB110" i="1"/>
  <c r="BA110" i="1"/>
  <c r="AZ110" i="1"/>
  <c r="M110" i="1"/>
  <c r="K110" i="1"/>
  <c r="G110" i="1"/>
  <c r="E110" i="1"/>
  <c r="BE109" i="1"/>
  <c r="BC109" i="1"/>
  <c r="BB109" i="1"/>
  <c r="BA109" i="1"/>
  <c r="AZ109" i="1"/>
  <c r="AW109" i="1"/>
  <c r="AU109" i="1"/>
  <c r="AQ109" i="1"/>
  <c r="AO109" i="1"/>
  <c r="AK109" i="1"/>
  <c r="AI109" i="1"/>
  <c r="AE109" i="1"/>
  <c r="AC109" i="1"/>
  <c r="Y109" i="1"/>
  <c r="W109" i="1"/>
  <c r="S109" i="1"/>
  <c r="Q109" i="1"/>
  <c r="M109" i="1"/>
  <c r="K109" i="1"/>
  <c r="G109" i="1"/>
  <c r="E109" i="1"/>
  <c r="BE108" i="1"/>
  <c r="BC108" i="1"/>
  <c r="BB108" i="1"/>
  <c r="BA108" i="1"/>
  <c r="AZ108" i="1"/>
  <c r="AW108" i="1"/>
  <c r="AU108" i="1"/>
  <c r="AQ108" i="1"/>
  <c r="AO108" i="1"/>
  <c r="AK108" i="1"/>
  <c r="AI108" i="1"/>
  <c r="AE108" i="1"/>
  <c r="AC108" i="1"/>
  <c r="Y108" i="1"/>
  <c r="W108" i="1"/>
  <c r="S108" i="1"/>
  <c r="Q108" i="1"/>
  <c r="M108" i="1"/>
  <c r="K108" i="1"/>
  <c r="G108" i="1"/>
  <c r="E108" i="1"/>
  <c r="BE107" i="1"/>
  <c r="BC107" i="1"/>
  <c r="BB107" i="1"/>
  <c r="BA107" i="1"/>
  <c r="AZ107" i="1"/>
  <c r="AW107" i="1"/>
  <c r="AU107" i="1"/>
  <c r="AQ107" i="1"/>
  <c r="AO107" i="1"/>
  <c r="AK107" i="1"/>
  <c r="AI107" i="1"/>
  <c r="AE107" i="1"/>
  <c r="AC107" i="1"/>
  <c r="Y107" i="1"/>
  <c r="W107" i="1"/>
  <c r="S107" i="1"/>
  <c r="Q107" i="1"/>
  <c r="M107" i="1"/>
  <c r="K107" i="1"/>
  <c r="G107" i="1"/>
  <c r="E107" i="1"/>
  <c r="BE106" i="1"/>
  <c r="BC106" i="1"/>
  <c r="BB106" i="1"/>
  <c r="BA106" i="1"/>
  <c r="AZ106" i="1"/>
  <c r="AW106" i="1"/>
  <c r="AU106" i="1"/>
  <c r="AQ106" i="1"/>
  <c r="AO106" i="1"/>
  <c r="AK106" i="1"/>
  <c r="AI106" i="1"/>
  <c r="AE106" i="1"/>
  <c r="AC106" i="1"/>
  <c r="Y106" i="1"/>
  <c r="W106" i="1"/>
  <c r="S106" i="1"/>
  <c r="Q106" i="1"/>
  <c r="M106" i="1"/>
  <c r="K106" i="1"/>
  <c r="G106" i="1"/>
  <c r="E106" i="1"/>
  <c r="BE105" i="1"/>
  <c r="BC105" i="1"/>
  <c r="BB105" i="1"/>
  <c r="BB117" i="1" s="1"/>
  <c r="BB118" i="1" s="1"/>
  <c r="BA105" i="1"/>
  <c r="AZ105" i="1"/>
  <c r="BA117" i="1" s="1"/>
  <c r="BA118" i="1" s="1"/>
  <c r="AW105" i="1"/>
  <c r="AU105" i="1"/>
  <c r="AQ105" i="1"/>
  <c r="AO105" i="1"/>
  <c r="AK105" i="1"/>
  <c r="AI105" i="1"/>
  <c r="AE105" i="1"/>
  <c r="AC105" i="1"/>
  <c r="Y105" i="1"/>
  <c r="W105" i="1"/>
  <c r="S105" i="1"/>
  <c r="Q105" i="1"/>
  <c r="M105" i="1"/>
  <c r="K105" i="1"/>
  <c r="G105" i="1"/>
  <c r="E105" i="1"/>
  <c r="AX100" i="1"/>
  <c r="AW100" i="1"/>
  <c r="AT100" i="1"/>
  <c r="AS100" i="1"/>
  <c r="AP100" i="1"/>
  <c r="AO100" i="1"/>
  <c r="AL100" i="1"/>
  <c r="AK100" i="1"/>
  <c r="AH100" i="1"/>
  <c r="AG100" i="1"/>
  <c r="AD100" i="1"/>
  <c r="AC100" i="1"/>
  <c r="Z100" i="1"/>
  <c r="Y100" i="1"/>
  <c r="V100" i="1"/>
  <c r="U100" i="1"/>
  <c r="R100" i="1"/>
  <c r="Q100" i="1"/>
  <c r="N100" i="1"/>
  <c r="M100" i="1"/>
  <c r="J100" i="1"/>
  <c r="I100" i="1"/>
  <c r="F100" i="1"/>
  <c r="E100" i="1"/>
  <c r="AY99" i="1"/>
  <c r="AY100" i="1" s="1"/>
  <c r="AX99" i="1"/>
  <c r="AW99" i="1"/>
  <c r="AV99" i="1"/>
  <c r="AV100" i="1" s="1"/>
  <c r="AU99" i="1"/>
  <c r="AU100" i="1" s="1"/>
  <c r="AT99" i="1"/>
  <c r="AS99" i="1"/>
  <c r="AR99" i="1"/>
  <c r="AR100" i="1" s="1"/>
  <c r="AQ99" i="1"/>
  <c r="AQ100" i="1" s="1"/>
  <c r="AP99" i="1"/>
  <c r="AO99" i="1"/>
  <c r="AN99" i="1"/>
  <c r="AN100" i="1" s="1"/>
  <c r="AM99" i="1"/>
  <c r="AM100" i="1" s="1"/>
  <c r="AL99" i="1"/>
  <c r="AK99" i="1"/>
  <c r="AJ99" i="1"/>
  <c r="AJ100" i="1" s="1"/>
  <c r="AI99" i="1"/>
  <c r="AI100" i="1" s="1"/>
  <c r="AH99" i="1"/>
  <c r="AG99" i="1"/>
  <c r="AF99" i="1"/>
  <c r="AF100" i="1" s="1"/>
  <c r="AE99" i="1"/>
  <c r="AE100" i="1" s="1"/>
  <c r="AD99" i="1"/>
  <c r="AC99" i="1"/>
  <c r="AB99" i="1"/>
  <c r="AB100" i="1" s="1"/>
  <c r="AA99" i="1"/>
  <c r="AA100" i="1" s="1"/>
  <c r="Z99" i="1"/>
  <c r="Y99" i="1"/>
  <c r="X99" i="1"/>
  <c r="X100" i="1" s="1"/>
  <c r="W99" i="1"/>
  <c r="W100" i="1" s="1"/>
  <c r="V99" i="1"/>
  <c r="U99" i="1"/>
  <c r="T99" i="1"/>
  <c r="T100" i="1" s="1"/>
  <c r="S99" i="1"/>
  <c r="S100" i="1" s="1"/>
  <c r="R99" i="1"/>
  <c r="Q99" i="1"/>
  <c r="P99" i="1"/>
  <c r="P100" i="1" s="1"/>
  <c r="O99" i="1"/>
  <c r="O100" i="1" s="1"/>
  <c r="N99" i="1"/>
  <c r="M99" i="1"/>
  <c r="L99" i="1"/>
  <c r="L100" i="1" s="1"/>
  <c r="K99" i="1"/>
  <c r="K100" i="1" s="1"/>
  <c r="J99" i="1"/>
  <c r="I99" i="1"/>
  <c r="H99" i="1"/>
  <c r="H100" i="1" s="1"/>
  <c r="G99" i="1"/>
  <c r="G100" i="1" s="1"/>
  <c r="F99" i="1"/>
  <c r="E99" i="1"/>
  <c r="D99" i="1"/>
  <c r="D100" i="1" s="1"/>
  <c r="BE98" i="1"/>
  <c r="BD98" i="1"/>
  <c r="BC98" i="1"/>
  <c r="BB98" i="1"/>
  <c r="BA98" i="1"/>
  <c r="AZ98" i="1"/>
  <c r="AW98" i="1"/>
  <c r="AU98" i="1"/>
  <c r="AQ98" i="1"/>
  <c r="AO98" i="1"/>
  <c r="AK98" i="1"/>
  <c r="AI98" i="1"/>
  <c r="AE98" i="1"/>
  <c r="AC98" i="1"/>
  <c r="Y98" i="1"/>
  <c r="W98" i="1"/>
  <c r="S98" i="1"/>
  <c r="Q98" i="1"/>
  <c r="M98" i="1"/>
  <c r="K98" i="1"/>
  <c r="G98" i="1"/>
  <c r="E98" i="1"/>
  <c r="BE97" i="1"/>
  <c r="BD97" i="1"/>
  <c r="BC97" i="1"/>
  <c r="BB97" i="1"/>
  <c r="BA97" i="1"/>
  <c r="AZ97" i="1"/>
  <c r="AW97" i="1"/>
  <c r="AU97" i="1"/>
  <c r="AQ97" i="1"/>
  <c r="AO97" i="1"/>
  <c r="AK97" i="1"/>
  <c r="AI97" i="1"/>
  <c r="AE97" i="1"/>
  <c r="AC97" i="1"/>
  <c r="Y97" i="1"/>
  <c r="W97" i="1"/>
  <c r="S97" i="1"/>
  <c r="Q97" i="1"/>
  <c r="M97" i="1"/>
  <c r="K97" i="1"/>
  <c r="G97" i="1"/>
  <c r="E97" i="1"/>
  <c r="BE96" i="1"/>
  <c r="BD96" i="1"/>
  <c r="BC96" i="1"/>
  <c r="BB96" i="1"/>
  <c r="BA96" i="1"/>
  <c r="AZ96" i="1"/>
  <c r="AW96" i="1"/>
  <c r="AU96" i="1"/>
  <c r="AQ96" i="1"/>
  <c r="AO96" i="1"/>
  <c r="AK96" i="1"/>
  <c r="AI96" i="1"/>
  <c r="AE96" i="1"/>
  <c r="AC96" i="1"/>
  <c r="Y96" i="1"/>
  <c r="W96" i="1"/>
  <c r="S96" i="1"/>
  <c r="Q96" i="1"/>
  <c r="M96" i="1"/>
  <c r="K96" i="1"/>
  <c r="G96" i="1"/>
  <c r="E96" i="1"/>
  <c r="BE95" i="1"/>
  <c r="BD95" i="1"/>
  <c r="BC95" i="1"/>
  <c r="BB95" i="1"/>
  <c r="BA95" i="1"/>
  <c r="AZ95" i="1"/>
  <c r="AW95" i="1"/>
  <c r="AU95" i="1"/>
  <c r="AQ95" i="1"/>
  <c r="AO95" i="1"/>
  <c r="AK95" i="1"/>
  <c r="AI95" i="1"/>
  <c r="AE95" i="1"/>
  <c r="AC95" i="1"/>
  <c r="Y95" i="1"/>
  <c r="W95" i="1"/>
  <c r="S95" i="1"/>
  <c r="Q95" i="1"/>
  <c r="M95" i="1"/>
  <c r="K95" i="1"/>
  <c r="G95" i="1"/>
  <c r="E95" i="1"/>
  <c r="BE94" i="1"/>
  <c r="BD94" i="1"/>
  <c r="BC94" i="1"/>
  <c r="BB94" i="1"/>
  <c r="BA94" i="1"/>
  <c r="AZ94" i="1"/>
  <c r="AW94" i="1"/>
  <c r="AU94" i="1"/>
  <c r="AQ94" i="1"/>
  <c r="AO94" i="1"/>
  <c r="AK94" i="1"/>
  <c r="AI94" i="1"/>
  <c r="AE94" i="1"/>
  <c r="AC94" i="1"/>
  <c r="Y94" i="1"/>
  <c r="W94" i="1"/>
  <c r="S94" i="1"/>
  <c r="Q94" i="1"/>
  <c r="M94" i="1"/>
  <c r="K94" i="1"/>
  <c r="G94" i="1"/>
  <c r="E94" i="1"/>
  <c r="BE93" i="1"/>
  <c r="BD93" i="1"/>
  <c r="BC93" i="1"/>
  <c r="BB93" i="1"/>
  <c r="BA93" i="1"/>
  <c r="AZ93" i="1"/>
  <c r="AW93" i="1"/>
  <c r="AU93" i="1"/>
  <c r="AQ93" i="1"/>
  <c r="AO93" i="1"/>
  <c r="AK93" i="1"/>
  <c r="AI93" i="1"/>
  <c r="AE93" i="1"/>
  <c r="AC93" i="1"/>
  <c r="Y93" i="1"/>
  <c r="W93" i="1"/>
  <c r="S93" i="1"/>
  <c r="Q93" i="1"/>
  <c r="M93" i="1"/>
  <c r="K93" i="1"/>
  <c r="G93" i="1"/>
  <c r="E93" i="1"/>
  <c r="BE92" i="1"/>
  <c r="BD92" i="1"/>
  <c r="BC92" i="1"/>
  <c r="BB92" i="1"/>
  <c r="BA92" i="1"/>
  <c r="AZ92" i="1"/>
  <c r="AW92" i="1"/>
  <c r="AU92" i="1"/>
  <c r="AQ92" i="1"/>
  <c r="AO92" i="1"/>
  <c r="AK92" i="1"/>
  <c r="AI92" i="1"/>
  <c r="AE92" i="1"/>
  <c r="AC92" i="1"/>
  <c r="Y92" i="1"/>
  <c r="W92" i="1"/>
  <c r="S92" i="1"/>
  <c r="Q92" i="1"/>
  <c r="M92" i="1"/>
  <c r="K92" i="1"/>
  <c r="G92" i="1"/>
  <c r="E92" i="1"/>
  <c r="BE91" i="1"/>
  <c r="BD91" i="1"/>
  <c r="BC91" i="1"/>
  <c r="BB91" i="1"/>
  <c r="BA91" i="1"/>
  <c r="AZ91" i="1"/>
  <c r="AW91" i="1"/>
  <c r="AU91" i="1"/>
  <c r="AQ91" i="1"/>
  <c r="AO91" i="1"/>
  <c r="AK91" i="1"/>
  <c r="AI91" i="1"/>
  <c r="AE91" i="1"/>
  <c r="AC91" i="1"/>
  <c r="Y91" i="1"/>
  <c r="W91" i="1"/>
  <c r="S91" i="1"/>
  <c r="Q91" i="1"/>
  <c r="M91" i="1"/>
  <c r="K91" i="1"/>
  <c r="G91" i="1"/>
  <c r="E91" i="1"/>
  <c r="BE90" i="1"/>
  <c r="BD90" i="1"/>
  <c r="BC90" i="1"/>
  <c r="BB90" i="1"/>
  <c r="BA90" i="1"/>
  <c r="AZ90" i="1"/>
  <c r="AW90" i="1"/>
  <c r="AU90" i="1"/>
  <c r="AQ90" i="1"/>
  <c r="AO90" i="1"/>
  <c r="AK90" i="1"/>
  <c r="AI90" i="1"/>
  <c r="AE90" i="1"/>
  <c r="AC90" i="1"/>
  <c r="Y90" i="1"/>
  <c r="W90" i="1"/>
  <c r="S90" i="1"/>
  <c r="Q90" i="1"/>
  <c r="M90" i="1"/>
  <c r="K90" i="1"/>
  <c r="G90" i="1"/>
  <c r="E90" i="1"/>
  <c r="BE89" i="1"/>
  <c r="BD89" i="1"/>
  <c r="BC89" i="1"/>
  <c r="BB89" i="1"/>
  <c r="BA89" i="1"/>
  <c r="AZ89" i="1"/>
  <c r="AW89" i="1"/>
  <c r="AU89" i="1"/>
  <c r="AQ89" i="1"/>
  <c r="AO89" i="1"/>
  <c r="AK89" i="1"/>
  <c r="AI89" i="1"/>
  <c r="AE89" i="1"/>
  <c r="AC89" i="1"/>
  <c r="Y89" i="1"/>
  <c r="W89" i="1"/>
  <c r="S89" i="1"/>
  <c r="Q89" i="1"/>
  <c r="M89" i="1"/>
  <c r="K89" i="1"/>
  <c r="G89" i="1"/>
  <c r="E89" i="1"/>
  <c r="BE88" i="1"/>
  <c r="BD88" i="1"/>
  <c r="BC88" i="1"/>
  <c r="BB88" i="1"/>
  <c r="BA88" i="1"/>
  <c r="AZ88" i="1"/>
  <c r="AW88" i="1"/>
  <c r="AU88" i="1"/>
  <c r="AQ88" i="1"/>
  <c r="AO88" i="1"/>
  <c r="AK88" i="1"/>
  <c r="AI88" i="1"/>
  <c r="AE88" i="1"/>
  <c r="AC88" i="1"/>
  <c r="Y88" i="1"/>
  <c r="W88" i="1"/>
  <c r="S88" i="1"/>
  <c r="Q88" i="1"/>
  <c r="M88" i="1"/>
  <c r="K88" i="1"/>
  <c r="G88" i="1"/>
  <c r="E88" i="1"/>
  <c r="BE87" i="1"/>
  <c r="BD87" i="1"/>
  <c r="BC87" i="1"/>
  <c r="BB87" i="1"/>
  <c r="BA87" i="1"/>
  <c r="AZ87" i="1"/>
  <c r="AW87" i="1"/>
  <c r="AU87" i="1"/>
  <c r="AQ87" i="1"/>
  <c r="AO87" i="1"/>
  <c r="AK87" i="1"/>
  <c r="AI87" i="1"/>
  <c r="AE87" i="1"/>
  <c r="AC87" i="1"/>
  <c r="Y87" i="1"/>
  <c r="W87" i="1"/>
  <c r="S87" i="1"/>
  <c r="Q87" i="1"/>
  <c r="M87" i="1"/>
  <c r="K87" i="1"/>
  <c r="G87" i="1"/>
  <c r="E87" i="1"/>
  <c r="BE86" i="1"/>
  <c r="BD86" i="1"/>
  <c r="BC86" i="1"/>
  <c r="BB86" i="1"/>
  <c r="BA86" i="1"/>
  <c r="AZ86" i="1"/>
  <c r="AW86" i="1"/>
  <c r="AU86" i="1"/>
  <c r="AK86" i="1"/>
  <c r="AI86" i="1"/>
  <c r="AE86" i="1"/>
  <c r="AC86" i="1"/>
  <c r="Y86" i="1"/>
  <c r="W86" i="1"/>
  <c r="S86" i="1"/>
  <c r="Q86" i="1"/>
  <c r="M86" i="1"/>
  <c r="K86" i="1"/>
  <c r="G86" i="1"/>
  <c r="E86" i="1"/>
  <c r="BE85" i="1"/>
  <c r="BD85" i="1"/>
  <c r="BD99" i="1" s="1"/>
  <c r="BD100" i="1" s="1"/>
  <c r="BC85" i="1"/>
  <c r="BB85" i="1"/>
  <c r="BC99" i="1" s="1"/>
  <c r="BC100" i="1" s="1"/>
  <c r="BA85" i="1"/>
  <c r="AZ85" i="1"/>
  <c r="AZ99" i="1" s="1"/>
  <c r="AZ100" i="1" s="1"/>
  <c r="AW85" i="1"/>
  <c r="AU85" i="1"/>
  <c r="AQ85" i="1"/>
  <c r="AO85" i="1"/>
  <c r="AK85" i="1"/>
  <c r="AI85" i="1"/>
  <c r="AE85" i="1"/>
  <c r="AC85" i="1"/>
  <c r="Y85" i="1"/>
  <c r="W85" i="1"/>
  <c r="S85" i="1"/>
  <c r="Q85" i="1"/>
  <c r="M85" i="1"/>
  <c r="K85" i="1"/>
  <c r="G85" i="1"/>
  <c r="E85" i="1"/>
  <c r="AY83" i="1"/>
  <c r="AV83" i="1"/>
  <c r="AU83" i="1"/>
  <c r="AR83" i="1"/>
  <c r="AQ83" i="1"/>
  <c r="AN83" i="1"/>
  <c r="AM83" i="1"/>
  <c r="AI83" i="1"/>
  <c r="AE83" i="1"/>
  <c r="AA83" i="1"/>
  <c r="W83" i="1"/>
  <c r="S83" i="1"/>
  <c r="O83" i="1"/>
  <c r="K83" i="1"/>
  <c r="G83" i="1"/>
  <c r="AY82" i="1"/>
  <c r="AX82" i="1"/>
  <c r="AX83" i="1" s="1"/>
  <c r="AW82" i="1"/>
  <c r="AW83" i="1" s="1"/>
  <c r="AV82" i="1"/>
  <c r="AU82" i="1"/>
  <c r="AT82" i="1"/>
  <c r="AT83" i="1" s="1"/>
  <c r="AS82" i="1"/>
  <c r="AS83" i="1" s="1"/>
  <c r="AR82" i="1"/>
  <c r="AQ82" i="1"/>
  <c r="AP82" i="1"/>
  <c r="AP83" i="1" s="1"/>
  <c r="AO82" i="1"/>
  <c r="AO83" i="1" s="1"/>
  <c r="AN82" i="1"/>
  <c r="AM82" i="1"/>
  <c r="AL82" i="1"/>
  <c r="AL83" i="1" s="1"/>
  <c r="AK82" i="1"/>
  <c r="AK83" i="1" s="1"/>
  <c r="AJ82" i="1"/>
  <c r="AJ83" i="1" s="1"/>
  <c r="AI82" i="1"/>
  <c r="AH82" i="1"/>
  <c r="AH83" i="1" s="1"/>
  <c r="AG82" i="1"/>
  <c r="AG83" i="1" s="1"/>
  <c r="AF82" i="1"/>
  <c r="AF83" i="1" s="1"/>
  <c r="AE82" i="1"/>
  <c r="AD82" i="1"/>
  <c r="AD83" i="1" s="1"/>
  <c r="AC82" i="1"/>
  <c r="AC83" i="1" s="1"/>
  <c r="AB82" i="1"/>
  <c r="AB83" i="1" s="1"/>
  <c r="AA82" i="1"/>
  <c r="Z82" i="1"/>
  <c r="Z83" i="1" s="1"/>
  <c r="Y82" i="1"/>
  <c r="Y83" i="1" s="1"/>
  <c r="X82" i="1"/>
  <c r="X83" i="1" s="1"/>
  <c r="W82" i="1"/>
  <c r="V82" i="1"/>
  <c r="V83" i="1" s="1"/>
  <c r="U82" i="1"/>
  <c r="U83" i="1" s="1"/>
  <c r="T82" i="1"/>
  <c r="T83" i="1" s="1"/>
  <c r="S82" i="1"/>
  <c r="R82" i="1"/>
  <c r="R83" i="1" s="1"/>
  <c r="Q82" i="1"/>
  <c r="Q83" i="1" s="1"/>
  <c r="P82" i="1"/>
  <c r="P83" i="1" s="1"/>
  <c r="O82" i="1"/>
  <c r="N82" i="1"/>
  <c r="N83" i="1" s="1"/>
  <c r="M82" i="1"/>
  <c r="M83" i="1" s="1"/>
  <c r="L82" i="1"/>
  <c r="L83" i="1" s="1"/>
  <c r="K82" i="1"/>
  <c r="J82" i="1"/>
  <c r="J83" i="1" s="1"/>
  <c r="I82" i="1"/>
  <c r="I83" i="1" s="1"/>
  <c r="H82" i="1"/>
  <c r="H83" i="1" s="1"/>
  <c r="G82" i="1"/>
  <c r="F82" i="1"/>
  <c r="F83" i="1" s="1"/>
  <c r="E82" i="1"/>
  <c r="E83" i="1" s="1"/>
  <c r="D82" i="1"/>
  <c r="D83" i="1" s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E80" i="1"/>
  <c r="BD80" i="1"/>
  <c r="BC80" i="1"/>
  <c r="BB80" i="1"/>
  <c r="BA80" i="1"/>
  <c r="AZ80" i="1"/>
  <c r="AW80" i="1"/>
  <c r="AU80" i="1"/>
  <c r="AQ80" i="1"/>
  <c r="AO80" i="1"/>
  <c r="AK80" i="1"/>
  <c r="AI80" i="1"/>
  <c r="AE80" i="1"/>
  <c r="AC80" i="1"/>
  <c r="Y80" i="1"/>
  <c r="W80" i="1"/>
  <c r="S80" i="1"/>
  <c r="Q80" i="1"/>
  <c r="M80" i="1"/>
  <c r="K80" i="1"/>
  <c r="G80" i="1"/>
  <c r="E80" i="1"/>
  <c r="BE79" i="1"/>
  <c r="BD79" i="1"/>
  <c r="BC79" i="1"/>
  <c r="BB79" i="1"/>
  <c r="BA79" i="1"/>
  <c r="AZ79" i="1"/>
  <c r="AW79" i="1"/>
  <c r="AU79" i="1"/>
  <c r="AQ79" i="1"/>
  <c r="AO79" i="1"/>
  <c r="AK79" i="1"/>
  <c r="AI79" i="1"/>
  <c r="AE79" i="1"/>
  <c r="AC79" i="1"/>
  <c r="Y79" i="1"/>
  <c r="W79" i="1"/>
  <c r="S79" i="1"/>
  <c r="Q79" i="1"/>
  <c r="M79" i="1"/>
  <c r="K79" i="1"/>
  <c r="G79" i="1"/>
  <c r="E79" i="1"/>
  <c r="BE78" i="1"/>
  <c r="BD78" i="1"/>
  <c r="BC78" i="1"/>
  <c r="BB78" i="1"/>
  <c r="BA78" i="1"/>
  <c r="AZ78" i="1"/>
  <c r="AW78" i="1"/>
  <c r="AU78" i="1"/>
  <c r="AQ78" i="1"/>
  <c r="AO78" i="1"/>
  <c r="AK78" i="1"/>
  <c r="AI78" i="1"/>
  <c r="AE78" i="1"/>
  <c r="AC78" i="1"/>
  <c r="Y78" i="1"/>
  <c r="W78" i="1"/>
  <c r="S78" i="1"/>
  <c r="Q78" i="1"/>
  <c r="M78" i="1"/>
  <c r="K78" i="1"/>
  <c r="G78" i="1"/>
  <c r="E78" i="1"/>
  <c r="BE77" i="1"/>
  <c r="BD77" i="1"/>
  <c r="BC77" i="1"/>
  <c r="BB77" i="1"/>
  <c r="BA77" i="1"/>
  <c r="AZ77" i="1"/>
  <c r="AW77" i="1"/>
  <c r="AU77" i="1"/>
  <c r="AQ77" i="1"/>
  <c r="AO77" i="1"/>
  <c r="AE77" i="1"/>
  <c r="AC77" i="1"/>
  <c r="Y77" i="1"/>
  <c r="W77" i="1"/>
  <c r="S77" i="1"/>
  <c r="Q77" i="1"/>
  <c r="M77" i="1"/>
  <c r="K77" i="1"/>
  <c r="G77" i="1"/>
  <c r="E77" i="1"/>
  <c r="BE76" i="1"/>
  <c r="BD76" i="1"/>
  <c r="BC76" i="1"/>
  <c r="BB76" i="1"/>
  <c r="BA76" i="1"/>
  <c r="AZ76" i="1"/>
  <c r="AW76" i="1"/>
  <c r="AU76" i="1"/>
  <c r="AQ76" i="1"/>
  <c r="AO76" i="1"/>
  <c r="AK76" i="1"/>
  <c r="AI76" i="1"/>
  <c r="AE76" i="1"/>
  <c r="AC76" i="1"/>
  <c r="Y76" i="1"/>
  <c r="W76" i="1"/>
  <c r="S76" i="1"/>
  <c r="Q76" i="1"/>
  <c r="M76" i="1"/>
  <c r="K76" i="1"/>
  <c r="G76" i="1"/>
  <c r="E76" i="1"/>
  <c r="BE75" i="1"/>
  <c r="BD75" i="1"/>
  <c r="BC75" i="1"/>
  <c r="BB75" i="1"/>
  <c r="BA75" i="1"/>
  <c r="AZ75" i="1"/>
  <c r="AW75" i="1"/>
  <c r="AU75" i="1"/>
  <c r="AQ75" i="1"/>
  <c r="AO75" i="1"/>
  <c r="AK75" i="1"/>
  <c r="AI75" i="1"/>
  <c r="AE75" i="1"/>
  <c r="AC75" i="1"/>
  <c r="Y75" i="1"/>
  <c r="W75" i="1"/>
  <c r="S75" i="1"/>
  <c r="Q75" i="1"/>
  <c r="M75" i="1"/>
  <c r="K75" i="1"/>
  <c r="G75" i="1"/>
  <c r="E75" i="1"/>
  <c r="BE74" i="1"/>
  <c r="BD74" i="1"/>
  <c r="BD81" i="1" s="1"/>
  <c r="BC74" i="1"/>
  <c r="BB74" i="1"/>
  <c r="BC81" i="1" s="1"/>
  <c r="BA74" i="1"/>
  <c r="AZ74" i="1"/>
  <c r="AZ81" i="1" s="1"/>
  <c r="AW74" i="1"/>
  <c r="AU74" i="1"/>
  <c r="AQ74" i="1"/>
  <c r="AO74" i="1"/>
  <c r="AK74" i="1"/>
  <c r="AI74" i="1"/>
  <c r="AE74" i="1"/>
  <c r="AC74" i="1"/>
  <c r="Y74" i="1"/>
  <c r="W74" i="1"/>
  <c r="S74" i="1"/>
  <c r="Q74" i="1"/>
  <c r="M74" i="1"/>
  <c r="K74" i="1"/>
  <c r="G74" i="1"/>
  <c r="E74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E71" i="1"/>
  <c r="BD71" i="1"/>
  <c r="BC71" i="1"/>
  <c r="BB71" i="1"/>
  <c r="BA71" i="1"/>
  <c r="AZ71" i="1"/>
  <c r="AE71" i="1"/>
  <c r="AC71" i="1"/>
  <c r="BE70" i="1"/>
  <c r="BD70" i="1"/>
  <c r="BC70" i="1"/>
  <c r="BB70" i="1"/>
  <c r="BA70" i="1"/>
  <c r="AZ70" i="1"/>
  <c r="AE70" i="1"/>
  <c r="AC70" i="1"/>
  <c r="BE69" i="1"/>
  <c r="BD69" i="1"/>
  <c r="BC69" i="1"/>
  <c r="BB69" i="1"/>
  <c r="BA69" i="1"/>
  <c r="AZ69" i="1"/>
  <c r="AE69" i="1"/>
  <c r="AC69" i="1"/>
  <c r="BE68" i="1"/>
  <c r="BD68" i="1"/>
  <c r="BC68" i="1"/>
  <c r="BB68" i="1"/>
  <c r="BA68" i="1"/>
  <c r="AZ68" i="1"/>
  <c r="AW68" i="1"/>
  <c r="AU68" i="1"/>
  <c r="AQ68" i="1"/>
  <c r="AO68" i="1"/>
  <c r="AK68" i="1"/>
  <c r="AI68" i="1"/>
  <c r="AE68" i="1"/>
  <c r="AC68" i="1"/>
  <c r="Y68" i="1"/>
  <c r="W68" i="1"/>
  <c r="S68" i="1"/>
  <c r="Q68" i="1"/>
  <c r="M68" i="1"/>
  <c r="K68" i="1"/>
  <c r="G68" i="1"/>
  <c r="E68" i="1"/>
  <c r="BE67" i="1"/>
  <c r="BD67" i="1"/>
  <c r="BC67" i="1"/>
  <c r="BB67" i="1"/>
  <c r="BA67" i="1"/>
  <c r="AZ67" i="1"/>
  <c r="AW67" i="1"/>
  <c r="AU67" i="1"/>
  <c r="AQ67" i="1"/>
  <c r="AO67" i="1"/>
  <c r="AK67" i="1"/>
  <c r="AI67" i="1"/>
  <c r="AE67" i="1"/>
  <c r="AC67" i="1"/>
  <c r="Y67" i="1"/>
  <c r="W67" i="1"/>
  <c r="S67" i="1"/>
  <c r="Q67" i="1"/>
  <c r="M67" i="1"/>
  <c r="K67" i="1"/>
  <c r="G67" i="1"/>
  <c r="E67" i="1"/>
  <c r="BE66" i="1"/>
  <c r="BD66" i="1"/>
  <c r="BC66" i="1"/>
  <c r="BB66" i="1"/>
  <c r="BA66" i="1"/>
  <c r="AZ66" i="1"/>
  <c r="AW66" i="1"/>
  <c r="AU66" i="1"/>
  <c r="AQ66" i="1"/>
  <c r="AO66" i="1"/>
  <c r="AK66" i="1"/>
  <c r="AI66" i="1"/>
  <c r="AE66" i="1"/>
  <c r="AC66" i="1"/>
  <c r="Y66" i="1"/>
  <c r="W66" i="1"/>
  <c r="S66" i="1"/>
  <c r="Q66" i="1"/>
  <c r="M66" i="1"/>
  <c r="K66" i="1"/>
  <c r="G66" i="1"/>
  <c r="E66" i="1"/>
  <c r="BE65" i="1"/>
  <c r="BD65" i="1"/>
  <c r="BC65" i="1"/>
  <c r="BB65" i="1"/>
  <c r="BA65" i="1"/>
  <c r="AZ65" i="1"/>
  <c r="AW65" i="1"/>
  <c r="AU65" i="1"/>
  <c r="AQ65" i="1"/>
  <c r="AO65" i="1"/>
  <c r="AK65" i="1"/>
  <c r="AI65" i="1"/>
  <c r="AE65" i="1"/>
  <c r="AC65" i="1"/>
  <c r="Y65" i="1"/>
  <c r="W65" i="1"/>
  <c r="S65" i="1"/>
  <c r="Q65" i="1"/>
  <c r="M65" i="1"/>
  <c r="K65" i="1"/>
  <c r="G65" i="1"/>
  <c r="E65" i="1"/>
  <c r="BE64" i="1"/>
  <c r="BD64" i="1"/>
  <c r="BC64" i="1"/>
  <c r="BB64" i="1"/>
  <c r="BA64" i="1"/>
  <c r="AZ64" i="1"/>
  <c r="AW64" i="1"/>
  <c r="AU64" i="1"/>
  <c r="AQ64" i="1"/>
  <c r="AO64" i="1"/>
  <c r="AK64" i="1"/>
  <c r="AI64" i="1"/>
  <c r="AE64" i="1"/>
  <c r="AC64" i="1"/>
  <c r="Y64" i="1"/>
  <c r="W64" i="1"/>
  <c r="S64" i="1"/>
  <c r="Q64" i="1"/>
  <c r="M64" i="1"/>
  <c r="K64" i="1"/>
  <c r="G64" i="1"/>
  <c r="E64" i="1"/>
  <c r="BE63" i="1"/>
  <c r="BD63" i="1"/>
  <c r="BC63" i="1"/>
  <c r="BB63" i="1"/>
  <c r="BA63" i="1"/>
  <c r="AZ63" i="1"/>
  <c r="AW63" i="1"/>
  <c r="AU63" i="1"/>
  <c r="AQ63" i="1"/>
  <c r="AO63" i="1"/>
  <c r="AK63" i="1"/>
  <c r="AI63" i="1"/>
  <c r="AE63" i="1"/>
  <c r="AC63" i="1"/>
  <c r="Y63" i="1"/>
  <c r="W63" i="1"/>
  <c r="S63" i="1"/>
  <c r="Q63" i="1"/>
  <c r="M63" i="1"/>
  <c r="K63" i="1"/>
  <c r="G63" i="1"/>
  <c r="E63" i="1"/>
  <c r="BE62" i="1"/>
  <c r="BD62" i="1"/>
  <c r="BC62" i="1"/>
  <c r="BB62" i="1"/>
  <c r="BA62" i="1"/>
  <c r="AZ62" i="1"/>
  <c r="AW62" i="1"/>
  <c r="AU62" i="1"/>
  <c r="AQ62" i="1"/>
  <c r="AO62" i="1"/>
  <c r="AK62" i="1"/>
  <c r="AI62" i="1"/>
  <c r="AE62" i="1"/>
  <c r="AC62" i="1"/>
  <c r="Y62" i="1"/>
  <c r="W62" i="1"/>
  <c r="S62" i="1"/>
  <c r="Q62" i="1"/>
  <c r="M62" i="1"/>
  <c r="K62" i="1"/>
  <c r="G62" i="1"/>
  <c r="E62" i="1"/>
  <c r="BE61" i="1"/>
  <c r="BD61" i="1"/>
  <c r="BC61" i="1"/>
  <c r="BB61" i="1"/>
  <c r="BA61" i="1"/>
  <c r="AZ61" i="1"/>
  <c r="AW61" i="1"/>
  <c r="AU61" i="1"/>
  <c r="AQ61" i="1"/>
  <c r="AO61" i="1"/>
  <c r="AK61" i="1"/>
  <c r="AI61" i="1"/>
  <c r="AE61" i="1"/>
  <c r="AC61" i="1"/>
  <c r="Y61" i="1"/>
  <c r="W61" i="1"/>
  <c r="S61" i="1"/>
  <c r="Q61" i="1"/>
  <c r="M61" i="1"/>
  <c r="K61" i="1"/>
  <c r="G61" i="1"/>
  <c r="E61" i="1"/>
  <c r="BE60" i="1"/>
  <c r="BD60" i="1"/>
  <c r="BC60" i="1"/>
  <c r="BB60" i="1"/>
  <c r="BA60" i="1"/>
  <c r="AZ60" i="1"/>
  <c r="AW60" i="1"/>
  <c r="AU60" i="1"/>
  <c r="AQ60" i="1"/>
  <c r="AO60" i="1"/>
  <c r="AK60" i="1"/>
  <c r="AI60" i="1"/>
  <c r="AE60" i="1"/>
  <c r="AC60" i="1"/>
  <c r="Y60" i="1"/>
  <c r="W60" i="1"/>
  <c r="S60" i="1"/>
  <c r="Q60" i="1"/>
  <c r="M60" i="1"/>
  <c r="K60" i="1"/>
  <c r="G60" i="1"/>
  <c r="E60" i="1"/>
  <c r="BE59" i="1"/>
  <c r="BD59" i="1"/>
  <c r="BC59" i="1"/>
  <c r="BB59" i="1"/>
  <c r="BA59" i="1"/>
  <c r="AZ59" i="1"/>
  <c r="AW59" i="1"/>
  <c r="AU59" i="1"/>
  <c r="AQ59" i="1"/>
  <c r="AO59" i="1"/>
  <c r="AK59" i="1"/>
  <c r="AI59" i="1"/>
  <c r="AE59" i="1"/>
  <c r="AC59" i="1"/>
  <c r="Y59" i="1"/>
  <c r="W59" i="1"/>
  <c r="S59" i="1"/>
  <c r="Q59" i="1"/>
  <c r="M59" i="1"/>
  <c r="K59" i="1"/>
  <c r="G59" i="1"/>
  <c r="E59" i="1"/>
  <c r="BE58" i="1"/>
  <c r="BD58" i="1"/>
  <c r="BD82" i="1" s="1"/>
  <c r="BD83" i="1" s="1"/>
  <c r="BC58" i="1"/>
  <c r="BB58" i="1"/>
  <c r="BB82" i="1" s="1"/>
  <c r="BB83" i="1" s="1"/>
  <c r="BA58" i="1"/>
  <c r="AZ58" i="1"/>
  <c r="BE82" i="1" s="1"/>
  <c r="BE83" i="1" s="1"/>
  <c r="AW58" i="1"/>
  <c r="AU58" i="1"/>
  <c r="AQ58" i="1"/>
  <c r="AO58" i="1"/>
  <c r="AK58" i="1"/>
  <c r="AI58" i="1"/>
  <c r="AE58" i="1"/>
  <c r="AC58" i="1"/>
  <c r="Y58" i="1"/>
  <c r="W58" i="1"/>
  <c r="S58" i="1"/>
  <c r="Q58" i="1"/>
  <c r="M58" i="1"/>
  <c r="K58" i="1"/>
  <c r="G58" i="1"/>
  <c r="E58" i="1"/>
  <c r="AX55" i="1"/>
  <c r="AW55" i="1"/>
  <c r="AS55" i="1"/>
  <c r="AY54" i="1"/>
  <c r="AY55" i="1" s="1"/>
  <c r="AX54" i="1"/>
  <c r="AW54" i="1"/>
  <c r="AV54" i="1"/>
  <c r="AV55" i="1" s="1"/>
  <c r="AU54" i="1"/>
  <c r="AU55" i="1" s="1"/>
  <c r="AT54" i="1"/>
  <c r="AT55" i="1" s="1"/>
  <c r="AS54" i="1"/>
  <c r="AR54" i="1"/>
  <c r="AR55" i="1" s="1"/>
  <c r="AQ54" i="1"/>
  <c r="AQ55" i="1" s="1"/>
  <c r="AP54" i="1"/>
  <c r="AP55" i="1" s="1"/>
  <c r="AO54" i="1"/>
  <c r="AO55" i="1" s="1"/>
  <c r="AN54" i="1"/>
  <c r="AN55" i="1" s="1"/>
  <c r="AM54" i="1"/>
  <c r="AM55" i="1" s="1"/>
  <c r="AL54" i="1"/>
  <c r="AL55" i="1" s="1"/>
  <c r="AK54" i="1"/>
  <c r="AK55" i="1" s="1"/>
  <c r="AJ54" i="1"/>
  <c r="AJ55" i="1" s="1"/>
  <c r="AI54" i="1"/>
  <c r="AI55" i="1" s="1"/>
  <c r="AH54" i="1"/>
  <c r="AH55" i="1" s="1"/>
  <c r="AG54" i="1"/>
  <c r="AG55" i="1" s="1"/>
  <c r="AF54" i="1"/>
  <c r="AF55" i="1" s="1"/>
  <c r="AE54" i="1"/>
  <c r="AE55" i="1" s="1"/>
  <c r="AD54" i="1"/>
  <c r="AD55" i="1" s="1"/>
  <c r="AC54" i="1"/>
  <c r="AC55" i="1" s="1"/>
  <c r="AB54" i="1"/>
  <c r="AB55" i="1" s="1"/>
  <c r="AA54" i="1"/>
  <c r="AA55" i="1" s="1"/>
  <c r="Z54" i="1"/>
  <c r="Z55" i="1" s="1"/>
  <c r="Y54" i="1"/>
  <c r="Y55" i="1" s="1"/>
  <c r="X54" i="1"/>
  <c r="X55" i="1" s="1"/>
  <c r="W54" i="1"/>
  <c r="W55" i="1" s="1"/>
  <c r="V54" i="1"/>
  <c r="V55" i="1" s="1"/>
  <c r="U54" i="1"/>
  <c r="U55" i="1" s="1"/>
  <c r="T54" i="1"/>
  <c r="T55" i="1" s="1"/>
  <c r="S54" i="1"/>
  <c r="S55" i="1" s="1"/>
  <c r="R54" i="1"/>
  <c r="R55" i="1" s="1"/>
  <c r="Q54" i="1"/>
  <c r="Q55" i="1" s="1"/>
  <c r="P54" i="1"/>
  <c r="P55" i="1" s="1"/>
  <c r="O54" i="1"/>
  <c r="O55" i="1" s="1"/>
  <c r="N54" i="1"/>
  <c r="N55" i="1" s="1"/>
  <c r="M54" i="1"/>
  <c r="M55" i="1" s="1"/>
  <c r="L54" i="1"/>
  <c r="L55" i="1" s="1"/>
  <c r="K54" i="1"/>
  <c r="K55" i="1" s="1"/>
  <c r="J54" i="1"/>
  <c r="J55" i="1" s="1"/>
  <c r="I54" i="1"/>
  <c r="I55" i="1" s="1"/>
  <c r="H54" i="1"/>
  <c r="H55" i="1" s="1"/>
  <c r="G54" i="1"/>
  <c r="G55" i="1" s="1"/>
  <c r="F54" i="1"/>
  <c r="F55" i="1" s="1"/>
  <c r="E54" i="1"/>
  <c r="E55" i="1" s="1"/>
  <c r="D54" i="1"/>
  <c r="D55" i="1" s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E52" i="1"/>
  <c r="BD52" i="1"/>
  <c r="BC52" i="1"/>
  <c r="BB52" i="1"/>
  <c r="BA52" i="1"/>
  <c r="AZ52" i="1"/>
  <c r="AW52" i="1"/>
  <c r="AU52" i="1"/>
  <c r="AQ52" i="1"/>
  <c r="AO52" i="1"/>
  <c r="AK52" i="1"/>
  <c r="AI52" i="1"/>
  <c r="AE52" i="1"/>
  <c r="AC52" i="1"/>
  <c r="Y52" i="1"/>
  <c r="W52" i="1"/>
  <c r="S52" i="1"/>
  <c r="Q52" i="1"/>
  <c r="M52" i="1"/>
  <c r="K52" i="1"/>
  <c r="G52" i="1"/>
  <c r="E52" i="1"/>
  <c r="BE51" i="1"/>
  <c r="BD51" i="1"/>
  <c r="BC51" i="1"/>
  <c r="BB51" i="1"/>
  <c r="BA51" i="1"/>
  <c r="AZ51" i="1"/>
  <c r="AW51" i="1"/>
  <c r="AU51" i="1"/>
  <c r="AQ51" i="1"/>
  <c r="AO51" i="1"/>
  <c r="AK51" i="1"/>
  <c r="AI51" i="1"/>
  <c r="AE51" i="1"/>
  <c r="AC51" i="1"/>
  <c r="Y51" i="1"/>
  <c r="W51" i="1"/>
  <c r="S51" i="1"/>
  <c r="Q51" i="1"/>
  <c r="M51" i="1"/>
  <c r="K51" i="1"/>
  <c r="G51" i="1"/>
  <c r="E51" i="1"/>
  <c r="BE50" i="1"/>
  <c r="BD50" i="1"/>
  <c r="BC50" i="1"/>
  <c r="BB50" i="1"/>
  <c r="BA50" i="1"/>
  <c r="AZ50" i="1"/>
  <c r="AW50" i="1"/>
  <c r="AU50" i="1"/>
  <c r="AQ50" i="1"/>
  <c r="AO50" i="1"/>
  <c r="AK50" i="1"/>
  <c r="AI50" i="1"/>
  <c r="AE50" i="1"/>
  <c r="AC50" i="1"/>
  <c r="Y50" i="1"/>
  <c r="W50" i="1"/>
  <c r="S50" i="1"/>
  <c r="Q50" i="1"/>
  <c r="M50" i="1"/>
  <c r="K50" i="1"/>
  <c r="G50" i="1"/>
  <c r="E50" i="1"/>
  <c r="BE49" i="1"/>
  <c r="BD49" i="1"/>
  <c r="BC49" i="1"/>
  <c r="BB49" i="1"/>
  <c r="BA49" i="1"/>
  <c r="AZ49" i="1"/>
  <c r="AW49" i="1"/>
  <c r="AU49" i="1"/>
  <c r="AQ49" i="1"/>
  <c r="AO49" i="1"/>
  <c r="AK49" i="1"/>
  <c r="AI49" i="1"/>
  <c r="AE49" i="1"/>
  <c r="AC49" i="1"/>
  <c r="Y49" i="1"/>
  <c r="W49" i="1"/>
  <c r="S49" i="1"/>
  <c r="Q49" i="1"/>
  <c r="M49" i="1"/>
  <c r="K49" i="1"/>
  <c r="G49" i="1"/>
  <c r="E49" i="1"/>
  <c r="BE48" i="1"/>
  <c r="BD48" i="1"/>
  <c r="BD53" i="1" s="1"/>
  <c r="BC48" i="1"/>
  <c r="BB48" i="1"/>
  <c r="BB53" i="1" s="1"/>
  <c r="BA48" i="1"/>
  <c r="AZ48" i="1"/>
  <c r="BE53" i="1" s="1"/>
  <c r="AW48" i="1"/>
  <c r="AU48" i="1"/>
  <c r="AQ48" i="1"/>
  <c r="AO48" i="1"/>
  <c r="AK48" i="1"/>
  <c r="AI48" i="1"/>
  <c r="AE48" i="1"/>
  <c r="AC48" i="1"/>
  <c r="Y48" i="1"/>
  <c r="W48" i="1"/>
  <c r="S48" i="1"/>
  <c r="Q48" i="1"/>
  <c r="M48" i="1"/>
  <c r="K48" i="1"/>
  <c r="G48" i="1"/>
  <c r="E48" i="1"/>
  <c r="BE46" i="1"/>
  <c r="BA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E45" i="1"/>
  <c r="BD45" i="1"/>
  <c r="BC45" i="1"/>
  <c r="BB45" i="1"/>
  <c r="BA45" i="1"/>
  <c r="AZ45" i="1"/>
  <c r="AW45" i="1"/>
  <c r="AU45" i="1"/>
  <c r="AQ45" i="1"/>
  <c r="AO45" i="1"/>
  <c r="AK45" i="1"/>
  <c r="AI45" i="1"/>
  <c r="AE45" i="1"/>
  <c r="AC45" i="1"/>
  <c r="Y45" i="1"/>
  <c r="W45" i="1"/>
  <c r="S45" i="1"/>
  <c r="Q45" i="1"/>
  <c r="M45" i="1"/>
  <c r="K45" i="1"/>
  <c r="G45" i="1"/>
  <c r="E45" i="1"/>
  <c r="BE44" i="1"/>
  <c r="BD44" i="1"/>
  <c r="BC44" i="1"/>
  <c r="BB44" i="1"/>
  <c r="BA44" i="1"/>
  <c r="AZ44" i="1"/>
  <c r="AW44" i="1"/>
  <c r="AU44" i="1"/>
  <c r="AQ44" i="1"/>
  <c r="AO44" i="1"/>
  <c r="AK44" i="1"/>
  <c r="AI44" i="1"/>
  <c r="AE44" i="1"/>
  <c r="AC44" i="1"/>
  <c r="Y44" i="1"/>
  <c r="W44" i="1"/>
  <c r="S44" i="1"/>
  <c r="Q44" i="1"/>
  <c r="M44" i="1"/>
  <c r="K44" i="1"/>
  <c r="G44" i="1"/>
  <c r="E44" i="1"/>
  <c r="BE43" i="1"/>
  <c r="BD43" i="1"/>
  <c r="BC43" i="1"/>
  <c r="BB43" i="1"/>
  <c r="BA43" i="1"/>
  <c r="AZ43" i="1"/>
  <c r="S43" i="1"/>
  <c r="Q43" i="1"/>
  <c r="M43" i="1"/>
  <c r="K43" i="1"/>
  <c r="G43" i="1"/>
  <c r="E43" i="1"/>
  <c r="BE42" i="1"/>
  <c r="BD42" i="1"/>
  <c r="BC42" i="1"/>
  <c r="BB42" i="1"/>
  <c r="BA42" i="1"/>
  <c r="AZ42" i="1"/>
  <c r="AW42" i="1"/>
  <c r="AU42" i="1"/>
  <c r="AQ42" i="1"/>
  <c r="AO42" i="1"/>
  <c r="AK42" i="1"/>
  <c r="AI42" i="1"/>
  <c r="AE42" i="1"/>
  <c r="AC42" i="1"/>
  <c r="Y42" i="1"/>
  <c r="W42" i="1"/>
  <c r="S42" i="1"/>
  <c r="Q42" i="1"/>
  <c r="M42" i="1"/>
  <c r="K42" i="1"/>
  <c r="G42" i="1"/>
  <c r="E42" i="1"/>
  <c r="BE41" i="1"/>
  <c r="BD41" i="1"/>
  <c r="BC41" i="1"/>
  <c r="BB41" i="1"/>
  <c r="BA41" i="1"/>
  <c r="AZ41" i="1"/>
  <c r="AW41" i="1"/>
  <c r="AU41" i="1"/>
  <c r="AQ41" i="1"/>
  <c r="AO41" i="1"/>
  <c r="AK41" i="1"/>
  <c r="AI41" i="1"/>
  <c r="AE41" i="1"/>
  <c r="AC41" i="1"/>
  <c r="Y41" i="1"/>
  <c r="W41" i="1"/>
  <c r="S41" i="1"/>
  <c r="Q41" i="1"/>
  <c r="M41" i="1"/>
  <c r="K41" i="1"/>
  <c r="G41" i="1"/>
  <c r="E41" i="1"/>
  <c r="BE40" i="1"/>
  <c r="BD40" i="1"/>
  <c r="BD46" i="1" s="1"/>
  <c r="BC40" i="1"/>
  <c r="BB40" i="1"/>
  <c r="BB46" i="1" s="1"/>
  <c r="BA40" i="1"/>
  <c r="AZ40" i="1"/>
  <c r="AZ46" i="1" s="1"/>
  <c r="AW40" i="1"/>
  <c r="AU40" i="1"/>
  <c r="AQ40" i="1"/>
  <c r="AO40" i="1"/>
  <c r="AK40" i="1"/>
  <c r="AI40" i="1"/>
  <c r="AE40" i="1"/>
  <c r="AC40" i="1"/>
  <c r="Y40" i="1"/>
  <c r="W40" i="1"/>
  <c r="S40" i="1"/>
  <c r="Q40" i="1"/>
  <c r="M40" i="1"/>
  <c r="K40" i="1"/>
  <c r="G40" i="1"/>
  <c r="E40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E37" i="1"/>
  <c r="BD37" i="1"/>
  <c r="BC37" i="1"/>
  <c r="BB37" i="1"/>
  <c r="BA37" i="1"/>
  <c r="AZ37" i="1"/>
  <c r="AW37" i="1"/>
  <c r="AU37" i="1"/>
  <c r="AQ37" i="1"/>
  <c r="AO37" i="1"/>
  <c r="AK37" i="1"/>
  <c r="AI37" i="1"/>
  <c r="AE37" i="1"/>
  <c r="AC37" i="1"/>
  <c r="Y37" i="1"/>
  <c r="W37" i="1"/>
  <c r="S37" i="1"/>
  <c r="Q37" i="1"/>
  <c r="M37" i="1"/>
  <c r="K37" i="1"/>
  <c r="G37" i="1"/>
  <c r="E37" i="1"/>
  <c r="BE36" i="1"/>
  <c r="BD36" i="1"/>
  <c r="BC36" i="1"/>
  <c r="BB36" i="1"/>
  <c r="BA36" i="1"/>
  <c r="AZ36" i="1"/>
  <c r="AW36" i="1"/>
  <c r="AU36" i="1"/>
  <c r="AQ36" i="1"/>
  <c r="AO36" i="1"/>
  <c r="AK36" i="1"/>
  <c r="AI36" i="1"/>
  <c r="AE36" i="1"/>
  <c r="AC36" i="1"/>
  <c r="Y36" i="1"/>
  <c r="W36" i="1"/>
  <c r="S36" i="1"/>
  <c r="Q36" i="1"/>
  <c r="M36" i="1"/>
  <c r="K36" i="1"/>
  <c r="G36" i="1"/>
  <c r="E36" i="1"/>
  <c r="BE35" i="1"/>
  <c r="BD35" i="1"/>
  <c r="BC35" i="1"/>
  <c r="BB35" i="1"/>
  <c r="BA35" i="1"/>
  <c r="AZ35" i="1"/>
  <c r="AW35" i="1"/>
  <c r="AU35" i="1"/>
  <c r="AQ35" i="1"/>
  <c r="AO35" i="1"/>
  <c r="AK35" i="1"/>
  <c r="AI35" i="1"/>
  <c r="AE35" i="1"/>
  <c r="AC35" i="1"/>
  <c r="Y35" i="1"/>
  <c r="W35" i="1"/>
  <c r="S35" i="1"/>
  <c r="Q35" i="1"/>
  <c r="M35" i="1"/>
  <c r="K35" i="1"/>
  <c r="G35" i="1"/>
  <c r="E35" i="1"/>
  <c r="BE34" i="1"/>
  <c r="BD34" i="1"/>
  <c r="BC34" i="1"/>
  <c r="BB34" i="1"/>
  <c r="BA34" i="1"/>
  <c r="AZ34" i="1"/>
  <c r="AW34" i="1"/>
  <c r="AU34" i="1"/>
  <c r="AQ34" i="1"/>
  <c r="AO34" i="1"/>
  <c r="AK34" i="1"/>
  <c r="AI34" i="1"/>
  <c r="AE34" i="1"/>
  <c r="AC34" i="1"/>
  <c r="Y34" i="1"/>
  <c r="W34" i="1"/>
  <c r="S34" i="1"/>
  <c r="Q34" i="1"/>
  <c r="M34" i="1"/>
  <c r="K34" i="1"/>
  <c r="G34" i="1"/>
  <c r="E34" i="1"/>
  <c r="BE33" i="1"/>
  <c r="BD33" i="1"/>
  <c r="BC33" i="1"/>
  <c r="BB33" i="1"/>
  <c r="BA33" i="1"/>
  <c r="AZ33" i="1"/>
  <c r="AW33" i="1"/>
  <c r="AU33" i="1"/>
  <c r="AQ33" i="1"/>
  <c r="AO33" i="1"/>
  <c r="AK33" i="1"/>
  <c r="AI33" i="1"/>
  <c r="AE33" i="1"/>
  <c r="AC33" i="1"/>
  <c r="Y33" i="1"/>
  <c r="W33" i="1"/>
  <c r="S33" i="1"/>
  <c r="Q33" i="1"/>
  <c r="M33" i="1"/>
  <c r="K33" i="1"/>
  <c r="G33" i="1"/>
  <c r="E33" i="1"/>
  <c r="BE32" i="1"/>
  <c r="BD32" i="1"/>
  <c r="BC32" i="1"/>
  <c r="BB32" i="1"/>
  <c r="BA32" i="1"/>
  <c r="AZ32" i="1"/>
  <c r="AW32" i="1"/>
  <c r="AU32" i="1"/>
  <c r="AQ32" i="1"/>
  <c r="AO32" i="1"/>
  <c r="AK32" i="1"/>
  <c r="AI32" i="1"/>
  <c r="AE32" i="1"/>
  <c r="AC32" i="1"/>
  <c r="Y32" i="1"/>
  <c r="W32" i="1"/>
  <c r="S32" i="1"/>
  <c r="Q32" i="1"/>
  <c r="M32" i="1"/>
  <c r="K32" i="1"/>
  <c r="G32" i="1"/>
  <c r="E32" i="1"/>
  <c r="BE31" i="1"/>
  <c r="BD31" i="1"/>
  <c r="BC31" i="1"/>
  <c r="BB31" i="1"/>
  <c r="BA31" i="1"/>
  <c r="AZ31" i="1"/>
  <c r="AW31" i="1"/>
  <c r="AU31" i="1"/>
  <c r="AQ31" i="1"/>
  <c r="AO31" i="1"/>
  <c r="AK31" i="1"/>
  <c r="AI31" i="1"/>
  <c r="AE31" i="1"/>
  <c r="AC31" i="1"/>
  <c r="Y31" i="1"/>
  <c r="W31" i="1"/>
  <c r="S31" i="1"/>
  <c r="Q31" i="1"/>
  <c r="M31" i="1"/>
  <c r="K31" i="1"/>
  <c r="G31" i="1"/>
  <c r="E31" i="1"/>
  <c r="BE30" i="1"/>
  <c r="BD30" i="1"/>
  <c r="BC30" i="1"/>
  <c r="BB30" i="1"/>
  <c r="BA30" i="1"/>
  <c r="AZ30" i="1"/>
  <c r="AW30" i="1"/>
  <c r="AU30" i="1"/>
  <c r="AQ30" i="1"/>
  <c r="AO30" i="1"/>
  <c r="AK30" i="1"/>
  <c r="AI30" i="1"/>
  <c r="AE30" i="1"/>
  <c r="AC30" i="1"/>
  <c r="Y30" i="1"/>
  <c r="W30" i="1"/>
  <c r="S30" i="1"/>
  <c r="Q30" i="1"/>
  <c r="M30" i="1"/>
  <c r="K30" i="1"/>
  <c r="G30" i="1"/>
  <c r="E30" i="1"/>
  <c r="BE29" i="1"/>
  <c r="BD29" i="1"/>
  <c r="BC29" i="1"/>
  <c r="BB29" i="1"/>
  <c r="BA29" i="1"/>
  <c r="AZ29" i="1"/>
  <c r="AW29" i="1"/>
  <c r="AU29" i="1"/>
  <c r="AQ29" i="1"/>
  <c r="AO29" i="1"/>
  <c r="AK29" i="1"/>
  <c r="AI29" i="1"/>
  <c r="AE29" i="1"/>
  <c r="AC29" i="1"/>
  <c r="Y29" i="1"/>
  <c r="W29" i="1"/>
  <c r="S29" i="1"/>
  <c r="Q29" i="1"/>
  <c r="M29" i="1"/>
  <c r="K29" i="1"/>
  <c r="G29" i="1"/>
  <c r="E29" i="1"/>
  <c r="BE28" i="1"/>
  <c r="BD28" i="1"/>
  <c r="BC28" i="1"/>
  <c r="BB28" i="1"/>
  <c r="BA28" i="1"/>
  <c r="AZ28" i="1"/>
  <c r="AW28" i="1"/>
  <c r="AU28" i="1"/>
  <c r="AQ28" i="1"/>
  <c r="AO28" i="1"/>
  <c r="AK28" i="1"/>
  <c r="AI28" i="1"/>
  <c r="AE28" i="1"/>
  <c r="AC28" i="1"/>
  <c r="Y28" i="1"/>
  <c r="W28" i="1"/>
  <c r="S28" i="1"/>
  <c r="Q28" i="1"/>
  <c r="M28" i="1"/>
  <c r="K28" i="1"/>
  <c r="G28" i="1"/>
  <c r="E28" i="1"/>
  <c r="BE27" i="1"/>
  <c r="BD27" i="1"/>
  <c r="BC27" i="1"/>
  <c r="BB27" i="1"/>
  <c r="BA27" i="1"/>
  <c r="AZ27" i="1"/>
  <c r="AW27" i="1"/>
  <c r="AU27" i="1"/>
  <c r="AQ27" i="1"/>
  <c r="AO27" i="1"/>
  <c r="AK27" i="1"/>
  <c r="AI27" i="1"/>
  <c r="AE27" i="1"/>
  <c r="AC27" i="1"/>
  <c r="Y27" i="1"/>
  <c r="W27" i="1"/>
  <c r="S27" i="1"/>
  <c r="Q27" i="1"/>
  <c r="M27" i="1"/>
  <c r="K27" i="1"/>
  <c r="G27" i="1"/>
  <c r="E27" i="1"/>
  <c r="BE26" i="1"/>
  <c r="BD26" i="1"/>
  <c r="BC26" i="1"/>
  <c r="BB26" i="1"/>
  <c r="BA26" i="1"/>
  <c r="AZ26" i="1"/>
  <c r="AW26" i="1"/>
  <c r="AU26" i="1"/>
  <c r="AQ26" i="1"/>
  <c r="AO26" i="1"/>
  <c r="AK26" i="1"/>
  <c r="AI26" i="1"/>
  <c r="AE26" i="1"/>
  <c r="AC26" i="1"/>
  <c r="Y26" i="1"/>
  <c r="W26" i="1"/>
  <c r="S26" i="1"/>
  <c r="Q26" i="1"/>
  <c r="M26" i="1"/>
  <c r="K26" i="1"/>
  <c r="G26" i="1"/>
  <c r="E26" i="1"/>
  <c r="BE25" i="1"/>
  <c r="BD25" i="1"/>
  <c r="BC25" i="1"/>
  <c r="BB25" i="1"/>
  <c r="BA25" i="1"/>
  <c r="AZ25" i="1"/>
  <c r="AW25" i="1"/>
  <c r="AU25" i="1"/>
  <c r="AQ25" i="1"/>
  <c r="AO25" i="1"/>
  <c r="AK25" i="1"/>
  <c r="AI25" i="1"/>
  <c r="AE25" i="1"/>
  <c r="AC25" i="1"/>
  <c r="Y25" i="1"/>
  <c r="W25" i="1"/>
  <c r="S25" i="1"/>
  <c r="Q25" i="1"/>
  <c r="M25" i="1"/>
  <c r="K25" i="1"/>
  <c r="G25" i="1"/>
  <c r="E25" i="1"/>
  <c r="BE24" i="1"/>
  <c r="BD24" i="1"/>
  <c r="BC24" i="1"/>
  <c r="BB24" i="1"/>
  <c r="BA24" i="1"/>
  <c r="AZ24" i="1"/>
  <c r="AW24" i="1"/>
  <c r="AU24" i="1"/>
  <c r="AQ24" i="1"/>
  <c r="AO24" i="1"/>
  <c r="AK24" i="1"/>
  <c r="AI24" i="1"/>
  <c r="AE24" i="1"/>
  <c r="AC24" i="1"/>
  <c r="Y24" i="1"/>
  <c r="W24" i="1"/>
  <c r="S24" i="1"/>
  <c r="Q24" i="1"/>
  <c r="M24" i="1"/>
  <c r="K24" i="1"/>
  <c r="G24" i="1"/>
  <c r="E24" i="1"/>
  <c r="BE23" i="1"/>
  <c r="BD23" i="1"/>
  <c r="BD38" i="1" s="1"/>
  <c r="BC23" i="1"/>
  <c r="BB23" i="1"/>
  <c r="BB38" i="1" s="1"/>
  <c r="BA23" i="1"/>
  <c r="AZ23" i="1"/>
  <c r="BE38" i="1" s="1"/>
  <c r="AW23" i="1"/>
  <c r="AU23" i="1"/>
  <c r="AQ23" i="1"/>
  <c r="AO23" i="1"/>
  <c r="AK23" i="1"/>
  <c r="AI23" i="1"/>
  <c r="AE23" i="1"/>
  <c r="AC23" i="1"/>
  <c r="Y23" i="1"/>
  <c r="W23" i="1"/>
  <c r="S23" i="1"/>
  <c r="Q23" i="1"/>
  <c r="M23" i="1"/>
  <c r="K23" i="1"/>
  <c r="G23" i="1"/>
  <c r="E23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E20" i="1"/>
  <c r="BD20" i="1"/>
  <c r="BC20" i="1"/>
  <c r="BB20" i="1"/>
  <c r="BA20" i="1"/>
  <c r="AZ20" i="1"/>
  <c r="AW20" i="1"/>
  <c r="AU20" i="1"/>
  <c r="AQ20" i="1"/>
  <c r="AO20" i="1"/>
  <c r="AK20" i="1"/>
  <c r="AI20" i="1"/>
  <c r="AE20" i="1"/>
  <c r="AC20" i="1"/>
  <c r="Y20" i="1"/>
  <c r="W20" i="1"/>
  <c r="S20" i="1"/>
  <c r="Q20" i="1"/>
  <c r="M20" i="1"/>
  <c r="K20" i="1"/>
  <c r="G20" i="1"/>
  <c r="E20" i="1"/>
  <c r="BE19" i="1"/>
  <c r="BD19" i="1"/>
  <c r="BC19" i="1"/>
  <c r="BB19" i="1"/>
  <c r="BA19" i="1"/>
  <c r="AZ19" i="1"/>
  <c r="AW19" i="1"/>
  <c r="AU19" i="1"/>
  <c r="AQ19" i="1"/>
  <c r="AO19" i="1"/>
  <c r="AK19" i="1"/>
  <c r="AI19" i="1"/>
  <c r="AE19" i="1"/>
  <c r="AC19" i="1"/>
  <c r="Y19" i="1"/>
  <c r="W19" i="1"/>
  <c r="S19" i="1"/>
  <c r="Q19" i="1"/>
  <c r="M19" i="1"/>
  <c r="K19" i="1"/>
  <c r="G19" i="1"/>
  <c r="E19" i="1"/>
  <c r="BE18" i="1"/>
  <c r="BD18" i="1"/>
  <c r="BC18" i="1"/>
  <c r="BB18" i="1"/>
  <c r="BA18" i="1"/>
  <c r="AZ18" i="1"/>
  <c r="AW18" i="1"/>
  <c r="AU18" i="1"/>
  <c r="AQ18" i="1"/>
  <c r="AO18" i="1"/>
  <c r="AK18" i="1"/>
  <c r="AI18" i="1"/>
  <c r="AE18" i="1"/>
  <c r="AC18" i="1"/>
  <c r="Y18" i="1"/>
  <c r="W18" i="1"/>
  <c r="S18" i="1"/>
  <c r="Q18" i="1"/>
  <c r="M18" i="1"/>
  <c r="K18" i="1"/>
  <c r="G18" i="1"/>
  <c r="E18" i="1"/>
  <c r="BE17" i="1"/>
  <c r="BD17" i="1"/>
  <c r="BC17" i="1"/>
  <c r="BB17" i="1"/>
  <c r="BA17" i="1"/>
  <c r="AZ17" i="1"/>
  <c r="AW17" i="1"/>
  <c r="AU17" i="1"/>
  <c r="AQ17" i="1"/>
  <c r="AO17" i="1"/>
  <c r="AK17" i="1"/>
  <c r="AI17" i="1"/>
  <c r="AE17" i="1"/>
  <c r="AC17" i="1"/>
  <c r="Y17" i="1"/>
  <c r="W17" i="1"/>
  <c r="S17" i="1"/>
  <c r="Q17" i="1"/>
  <c r="M17" i="1"/>
  <c r="K17" i="1"/>
  <c r="G17" i="1"/>
  <c r="E17" i="1"/>
  <c r="BE16" i="1"/>
  <c r="BD16" i="1"/>
  <c r="BC16" i="1"/>
  <c r="BB16" i="1"/>
  <c r="BA16" i="1"/>
  <c r="AZ16" i="1"/>
  <c r="AW16" i="1"/>
  <c r="AU16" i="1"/>
  <c r="AQ16" i="1"/>
  <c r="AO16" i="1"/>
  <c r="AK16" i="1"/>
  <c r="AI16" i="1"/>
  <c r="AE16" i="1"/>
  <c r="AC16" i="1"/>
  <c r="Y16" i="1"/>
  <c r="W16" i="1"/>
  <c r="S16" i="1"/>
  <c r="Q16" i="1"/>
  <c r="M16" i="1"/>
  <c r="K16" i="1"/>
  <c r="E16" i="1"/>
  <c r="BE15" i="1"/>
  <c r="BD15" i="1"/>
  <c r="BC15" i="1"/>
  <c r="BB15" i="1"/>
  <c r="BA15" i="1"/>
  <c r="AZ15" i="1"/>
  <c r="AW15" i="1"/>
  <c r="AU15" i="1"/>
  <c r="AQ15" i="1"/>
  <c r="AO15" i="1"/>
  <c r="AK15" i="1"/>
  <c r="AI15" i="1"/>
  <c r="AE15" i="1"/>
  <c r="AC15" i="1"/>
  <c r="Y15" i="1"/>
  <c r="W15" i="1"/>
  <c r="S15" i="1"/>
  <c r="Q15" i="1"/>
  <c r="M15" i="1"/>
  <c r="K15" i="1"/>
  <c r="E15" i="1"/>
  <c r="BE14" i="1"/>
  <c r="BD14" i="1"/>
  <c r="BC14" i="1"/>
  <c r="BB14" i="1"/>
  <c r="BA14" i="1"/>
  <c r="AZ14" i="1"/>
  <c r="AW14" i="1"/>
  <c r="AU14" i="1"/>
  <c r="AQ14" i="1"/>
  <c r="AO14" i="1"/>
  <c r="AK14" i="1"/>
  <c r="AI14" i="1"/>
  <c r="AE14" i="1"/>
  <c r="AC14" i="1"/>
  <c r="Y14" i="1"/>
  <c r="W14" i="1"/>
  <c r="S14" i="1"/>
  <c r="Q14" i="1"/>
  <c r="M14" i="1"/>
  <c r="K14" i="1"/>
  <c r="E14" i="1"/>
  <c r="BE13" i="1"/>
  <c r="BD13" i="1"/>
  <c r="BC13" i="1"/>
  <c r="BB13" i="1"/>
  <c r="BC21" i="1" s="1"/>
  <c r="BA13" i="1"/>
  <c r="AZ13" i="1"/>
  <c r="BE21" i="1" s="1"/>
  <c r="AW13" i="1"/>
  <c r="AU13" i="1"/>
  <c r="AQ13" i="1"/>
  <c r="AO13" i="1"/>
  <c r="AK13" i="1"/>
  <c r="AI13" i="1"/>
  <c r="AE13" i="1"/>
  <c r="AC13" i="1"/>
  <c r="Y13" i="1"/>
  <c r="W13" i="1"/>
  <c r="S13" i="1"/>
  <c r="Q13" i="1"/>
  <c r="M13" i="1"/>
  <c r="K13" i="1"/>
  <c r="E13" i="1"/>
  <c r="BE12" i="1"/>
  <c r="BD12" i="1"/>
  <c r="BD54" i="1" s="1"/>
  <c r="BD55" i="1" s="1"/>
  <c r="BC12" i="1"/>
  <c r="BB12" i="1"/>
  <c r="BB21" i="1" s="1"/>
  <c r="BA12" i="1"/>
  <c r="AZ12" i="1"/>
  <c r="AZ54" i="1" s="1"/>
  <c r="AZ55" i="1" s="1"/>
  <c r="AW12" i="1"/>
  <c r="AU12" i="1"/>
  <c r="AQ12" i="1"/>
  <c r="AO12" i="1"/>
  <c r="AK12" i="1"/>
  <c r="AI12" i="1"/>
  <c r="AE12" i="1"/>
  <c r="AC12" i="1"/>
  <c r="Y12" i="1"/>
  <c r="W12" i="1"/>
  <c r="S12" i="1"/>
  <c r="Q12" i="1"/>
  <c r="M12" i="1"/>
  <c r="K12" i="1"/>
  <c r="G12" i="1"/>
  <c r="E12" i="1"/>
  <c r="D101" i="1" l="1"/>
  <c r="D102" i="1" s="1"/>
  <c r="D119" i="1" s="1"/>
  <c r="H101" i="1"/>
  <c r="H102" i="1" s="1"/>
  <c r="L101" i="1"/>
  <c r="L102" i="1" s="1"/>
  <c r="L119" i="1" s="1"/>
  <c r="P101" i="1"/>
  <c r="P102" i="1" s="1"/>
  <c r="P119" i="1" s="1"/>
  <c r="T101" i="1"/>
  <c r="T102" i="1" s="1"/>
  <c r="X101" i="1"/>
  <c r="X102" i="1" s="1"/>
  <c r="X119" i="1" s="1"/>
  <c r="AB101" i="1"/>
  <c r="AB102" i="1" s="1"/>
  <c r="AB119" i="1" s="1"/>
  <c r="AF101" i="1"/>
  <c r="AF102" i="1" s="1"/>
  <c r="AJ101" i="1"/>
  <c r="AJ102" i="1" s="1"/>
  <c r="AJ119" i="1" s="1"/>
  <c r="AN101" i="1"/>
  <c r="AN102" i="1" s="1"/>
  <c r="AN119" i="1" s="1"/>
  <c r="AR101" i="1"/>
  <c r="AR102" i="1" s="1"/>
  <c r="AV101" i="1"/>
  <c r="AV102" i="1" s="1"/>
  <c r="AV119" i="1" s="1"/>
  <c r="E101" i="1"/>
  <c r="E102" i="1" s="1"/>
  <c r="E119" i="1" s="1"/>
  <c r="M101" i="1"/>
  <c r="M102" i="1" s="1"/>
  <c r="M119" i="1" s="1"/>
  <c r="U101" i="1"/>
  <c r="U102" i="1" s="1"/>
  <c r="U119" i="1" s="1"/>
  <c r="AC101" i="1"/>
  <c r="AC102" i="1" s="1"/>
  <c r="AC119" i="1" s="1"/>
  <c r="AK101" i="1"/>
  <c r="AK102" i="1" s="1"/>
  <c r="AK119" i="1" s="1"/>
  <c r="AS101" i="1"/>
  <c r="AS102" i="1" s="1"/>
  <c r="AS119" i="1" s="1"/>
  <c r="F101" i="1"/>
  <c r="F102" i="1" s="1"/>
  <c r="F119" i="1" s="1"/>
  <c r="I101" i="1"/>
  <c r="I102" i="1" s="1"/>
  <c r="I119" i="1" s="1"/>
  <c r="Q101" i="1"/>
  <c r="Q102" i="1" s="1"/>
  <c r="Q119" i="1" s="1"/>
  <c r="Y101" i="1"/>
  <c r="Y102" i="1" s="1"/>
  <c r="Y119" i="1" s="1"/>
  <c r="AG101" i="1"/>
  <c r="AG102" i="1" s="1"/>
  <c r="AG119" i="1" s="1"/>
  <c r="AO101" i="1"/>
  <c r="AO102" i="1" s="1"/>
  <c r="AO119" i="1" s="1"/>
  <c r="AW101" i="1"/>
  <c r="AW102" i="1" s="1"/>
  <c r="AW119" i="1" s="1"/>
  <c r="G101" i="1"/>
  <c r="G102" i="1" s="1"/>
  <c r="G119" i="1" s="1"/>
  <c r="K101" i="1"/>
  <c r="K102" i="1" s="1"/>
  <c r="K119" i="1" s="1"/>
  <c r="M120" i="1" s="1"/>
  <c r="O101" i="1"/>
  <c r="O102" i="1" s="1"/>
  <c r="O119" i="1" s="1"/>
  <c r="S101" i="1"/>
  <c r="S102" i="1" s="1"/>
  <c r="S119" i="1" s="1"/>
  <c r="W101" i="1"/>
  <c r="W102" i="1" s="1"/>
  <c r="W119" i="1" s="1"/>
  <c r="Y120" i="1" s="1"/>
  <c r="AA101" i="1"/>
  <c r="AA102" i="1" s="1"/>
  <c r="AA119" i="1" s="1"/>
  <c r="AE101" i="1"/>
  <c r="AE102" i="1" s="1"/>
  <c r="AE119" i="1" s="1"/>
  <c r="AI101" i="1"/>
  <c r="AI102" i="1" s="1"/>
  <c r="AI119" i="1" s="1"/>
  <c r="AI120" i="1" s="1"/>
  <c r="AM101" i="1"/>
  <c r="AM102" i="1" s="1"/>
  <c r="AM119" i="1" s="1"/>
  <c r="AQ101" i="1"/>
  <c r="AQ102" i="1" s="1"/>
  <c r="AQ119" i="1" s="1"/>
  <c r="AU101" i="1"/>
  <c r="AU102" i="1" s="1"/>
  <c r="AU119" i="1" s="1"/>
  <c r="AU120" i="1" s="1"/>
  <c r="AY101" i="1"/>
  <c r="AY102" i="1" s="1"/>
  <c r="AY119" i="1" s="1"/>
  <c r="J101" i="1"/>
  <c r="J102" i="1" s="1"/>
  <c r="J119" i="1" s="1"/>
  <c r="O140" i="1"/>
  <c r="O132" i="1"/>
  <c r="O128" i="1"/>
  <c r="O139" i="1"/>
  <c r="O138" i="1"/>
  <c r="O134" i="1"/>
  <c r="O130" i="1"/>
  <c r="O137" i="1"/>
  <c r="O133" i="1"/>
  <c r="O129" i="1"/>
  <c r="AA138" i="1"/>
  <c r="AA134" i="1"/>
  <c r="AA130" i="1"/>
  <c r="AA137" i="1"/>
  <c r="AA133" i="1"/>
  <c r="AA129" i="1"/>
  <c r="AA140" i="1"/>
  <c r="AA132" i="1"/>
  <c r="AA128" i="1"/>
  <c r="AA139" i="1"/>
  <c r="AM140" i="1"/>
  <c r="AM132" i="1"/>
  <c r="AM128" i="1"/>
  <c r="AM139" i="1"/>
  <c r="AM138" i="1"/>
  <c r="AM134" i="1"/>
  <c r="AM130" i="1"/>
  <c r="AM137" i="1"/>
  <c r="AM133" i="1"/>
  <c r="AM129" i="1"/>
  <c r="AY138" i="1"/>
  <c r="AY134" i="1"/>
  <c r="AY130" i="1"/>
  <c r="AY137" i="1"/>
  <c r="AY133" i="1"/>
  <c r="AY129" i="1"/>
  <c r="AY140" i="1"/>
  <c r="AY132" i="1"/>
  <c r="AY128" i="1"/>
  <c r="AY139" i="1"/>
  <c r="O131" i="1"/>
  <c r="AA131" i="1"/>
  <c r="AM131" i="1"/>
  <c r="AY131" i="1"/>
  <c r="BC38" i="1"/>
  <c r="O136" i="1"/>
  <c r="O135" i="1"/>
  <c r="AA136" i="1"/>
  <c r="AA135" i="1"/>
  <c r="AM136" i="1"/>
  <c r="AM135" i="1"/>
  <c r="AY136" i="1"/>
  <c r="AY135" i="1"/>
  <c r="BC46" i="1"/>
  <c r="BC53" i="1"/>
  <c r="BA54" i="1"/>
  <c r="BA55" i="1" s="1"/>
  <c r="BE54" i="1"/>
  <c r="BE55" i="1" s="1"/>
  <c r="BC72" i="1"/>
  <c r="BA81" i="1"/>
  <c r="BE81" i="1"/>
  <c r="BC82" i="1"/>
  <c r="BC83" i="1" s="1"/>
  <c r="BC101" i="1" s="1"/>
  <c r="BC102" i="1" s="1"/>
  <c r="BC119" i="1" s="1"/>
  <c r="BA99" i="1"/>
  <c r="BA100" i="1" s="1"/>
  <c r="BE99" i="1"/>
  <c r="BE100" i="1" s="1"/>
  <c r="AZ21" i="1"/>
  <c r="BD21" i="1"/>
  <c r="AZ38" i="1"/>
  <c r="AZ53" i="1"/>
  <c r="BB54" i="1"/>
  <c r="BB55" i="1" s="1"/>
  <c r="AZ72" i="1"/>
  <c r="BD72" i="1"/>
  <c r="BB81" i="1"/>
  <c r="AZ82" i="1"/>
  <c r="AZ83" i="1" s="1"/>
  <c r="AZ101" i="1" s="1"/>
  <c r="AZ102" i="1" s="1"/>
  <c r="AZ119" i="1" s="1"/>
  <c r="BD101" i="1"/>
  <c r="BD102" i="1" s="1"/>
  <c r="BB99" i="1"/>
  <c r="BB100" i="1" s="1"/>
  <c r="BB101" i="1" s="1"/>
  <c r="BB102" i="1" s="1"/>
  <c r="BB119" i="1" s="1"/>
  <c r="I137" i="1"/>
  <c r="I133" i="1"/>
  <c r="I129" i="1"/>
  <c r="I140" i="1"/>
  <c r="I132" i="1"/>
  <c r="I128" i="1"/>
  <c r="I139" i="1"/>
  <c r="I131" i="1"/>
  <c r="I138" i="1"/>
  <c r="I134" i="1"/>
  <c r="I130" i="1"/>
  <c r="U139" i="1"/>
  <c r="U138" i="1"/>
  <c r="U134" i="1"/>
  <c r="U130" i="1"/>
  <c r="U137" i="1"/>
  <c r="U133" i="1"/>
  <c r="U129" i="1"/>
  <c r="U140" i="1"/>
  <c r="U132" i="1"/>
  <c r="U128" i="1"/>
  <c r="AG137" i="1"/>
  <c r="AG133" i="1"/>
  <c r="AG129" i="1"/>
  <c r="AG140" i="1"/>
  <c r="AG132" i="1"/>
  <c r="AG128" i="1"/>
  <c r="AG139" i="1"/>
  <c r="AG138" i="1"/>
  <c r="AG134" i="1"/>
  <c r="AG130" i="1"/>
  <c r="AS139" i="1"/>
  <c r="AS138" i="1"/>
  <c r="AS134" i="1"/>
  <c r="AS130" i="1"/>
  <c r="AS137" i="1"/>
  <c r="AS133" i="1"/>
  <c r="AS129" i="1"/>
  <c r="AS140" i="1"/>
  <c r="AS132" i="1"/>
  <c r="AS128" i="1"/>
  <c r="BA21" i="1"/>
  <c r="U131" i="1"/>
  <c r="AG131" i="1"/>
  <c r="AS131" i="1"/>
  <c r="BA38" i="1"/>
  <c r="I136" i="1"/>
  <c r="I135" i="1"/>
  <c r="U135" i="1"/>
  <c r="U136" i="1"/>
  <c r="AG136" i="1"/>
  <c r="AG135" i="1"/>
  <c r="AS135" i="1"/>
  <c r="AS136" i="1"/>
  <c r="BA53" i="1"/>
  <c r="BC54" i="1"/>
  <c r="BC55" i="1" s="1"/>
  <c r="BA72" i="1"/>
  <c r="BE72" i="1"/>
  <c r="BA82" i="1"/>
  <c r="BA83" i="1" s="1"/>
  <c r="BB72" i="1"/>
  <c r="N101" i="1"/>
  <c r="N102" i="1" s="1"/>
  <c r="R101" i="1"/>
  <c r="R102" i="1" s="1"/>
  <c r="R119" i="1" s="1"/>
  <c r="V101" i="1"/>
  <c r="V102" i="1" s="1"/>
  <c r="V119" i="1" s="1"/>
  <c r="Z101" i="1"/>
  <c r="Z102" i="1" s="1"/>
  <c r="AD101" i="1"/>
  <c r="AD102" i="1" s="1"/>
  <c r="AD119" i="1" s="1"/>
  <c r="AH101" i="1"/>
  <c r="AH102" i="1" s="1"/>
  <c r="AH119" i="1" s="1"/>
  <c r="AL101" i="1"/>
  <c r="AL102" i="1" s="1"/>
  <c r="AP101" i="1"/>
  <c r="AP102" i="1" s="1"/>
  <c r="AP119" i="1" s="1"/>
  <c r="AT101" i="1"/>
  <c r="AT102" i="1" s="1"/>
  <c r="AT119" i="1" s="1"/>
  <c r="AX101" i="1"/>
  <c r="AX102" i="1" s="1"/>
  <c r="BC117" i="1"/>
  <c r="BC118" i="1" s="1"/>
  <c r="AZ117" i="1"/>
  <c r="AZ118" i="1" s="1"/>
  <c r="BE117" i="1"/>
  <c r="BE118" i="1" s="1"/>
  <c r="AS141" i="1" l="1"/>
  <c r="U141" i="1"/>
  <c r="BE138" i="1"/>
  <c r="BE132" i="1"/>
  <c r="BE137" i="1"/>
  <c r="AY141" i="1"/>
  <c r="AM141" i="1"/>
  <c r="AA141" i="1"/>
  <c r="O141" i="1"/>
  <c r="S120" i="1"/>
  <c r="BE135" i="1"/>
  <c r="BE131" i="1"/>
  <c r="BE140" i="1"/>
  <c r="BA101" i="1"/>
  <c r="BA102" i="1" s="1"/>
  <c r="BA119" i="1" s="1"/>
  <c r="BC120" i="1" s="1"/>
  <c r="AO120" i="1"/>
  <c r="BE136" i="1"/>
  <c r="AG141" i="1"/>
  <c r="BE130" i="1"/>
  <c r="BE139" i="1"/>
  <c r="BE129" i="1"/>
  <c r="BE101" i="1"/>
  <c r="BE102" i="1" s="1"/>
  <c r="BE119" i="1" s="1"/>
  <c r="G120" i="1"/>
  <c r="BE134" i="1"/>
  <c r="I141" i="1"/>
  <c r="BE128" i="1"/>
  <c r="BE133" i="1"/>
  <c r="AC120" i="1"/>
  <c r="BE141" i="1" l="1"/>
  <c r="BA120" i="1"/>
</calcChain>
</file>

<file path=xl/sharedStrings.xml><?xml version="1.0" encoding="utf-8"?>
<sst xmlns="http://schemas.openxmlformats.org/spreadsheetml/2006/main" count="731" uniqueCount="327">
  <si>
    <t xml:space="preserve"> TANÓRA-, KREDIT- ÉS VIZSGATERV </t>
  </si>
  <si>
    <t>KATONAI ÜZEMELTETÉS ALAPKÉPZÉSI SZAK</t>
  </si>
  <si>
    <t>KATONAI INFORMATIKA SPECIALIZÁCIÓ</t>
  </si>
  <si>
    <t>érvényes 2015/2016-os tanévtől felmenő rendszerben</t>
  </si>
  <si>
    <t>teljes idejű nappali munkarendben tanuló hallgatók részére.</t>
  </si>
  <si>
    <t>tantárgy kódja</t>
  </si>
  <si>
    <t>tantárgy jellege</t>
  </si>
  <si>
    <t>tanulmányi terület/tantárgy</t>
  </si>
  <si>
    <t>félév/szemeszter</t>
  </si>
  <si>
    <t>TÖRZSANYAG ÖSSZESEN</t>
  </si>
  <si>
    <t>Tantárgyfelelős</t>
  </si>
  <si>
    <t>Oktató</t>
  </si>
  <si>
    <t>1.</t>
  </si>
  <si>
    <t>2.</t>
  </si>
  <si>
    <t>3.</t>
  </si>
  <si>
    <t>4.</t>
  </si>
  <si>
    <t>5.</t>
  </si>
  <si>
    <t>6.</t>
  </si>
  <si>
    <t>7.</t>
  </si>
  <si>
    <t>8.</t>
  </si>
  <si>
    <t>elm.</t>
  </si>
  <si>
    <t>gyak.</t>
  </si>
  <si>
    <t>kredit</t>
  </si>
  <si>
    <r>
      <t xml:space="preserve">számonkérés    és             </t>
    </r>
    <r>
      <rPr>
        <b/>
        <i/>
        <sz val="10"/>
        <rFont val="Arial Narrow"/>
        <family val="2"/>
      </rPr>
      <t>heti összestanóra</t>
    </r>
  </si>
  <si>
    <t>elm. + gyak.                      heti összes tanóra</t>
  </si>
  <si>
    <t>heti tanóra</t>
  </si>
  <si>
    <t>félévi tanóra</t>
  </si>
  <si>
    <t>Alapozó ismeretek</t>
  </si>
  <si>
    <t>1.1</t>
  </si>
  <si>
    <t>katonai ismeretek</t>
  </si>
  <si>
    <t>HKTSB01</t>
  </si>
  <si>
    <t>K</t>
  </si>
  <si>
    <t>Katonai testnevelés</t>
  </si>
  <si>
    <t>G(S)</t>
  </si>
  <si>
    <t>Bánszki Gábor</t>
  </si>
  <si>
    <t>Testnevelő tanárok</t>
  </si>
  <si>
    <t>HGEOB03</t>
  </si>
  <si>
    <t>Fegyverzeti és szakcsapat modul</t>
  </si>
  <si>
    <t>F(S)</t>
  </si>
  <si>
    <t xml:space="preserve">Dr. Für Gáspár </t>
  </si>
  <si>
    <t>HGEOB05</t>
  </si>
  <si>
    <t>Szabályismereti modul</t>
  </si>
  <si>
    <t>HGEOB02</t>
  </si>
  <si>
    <t>Harcászati modul</t>
  </si>
  <si>
    <t>HGEOB04</t>
  </si>
  <si>
    <t>Lövészeti felkészítés</t>
  </si>
  <si>
    <t>HGEOB06</t>
  </si>
  <si>
    <t>KR</t>
  </si>
  <si>
    <t>Katonai vezetői ismeretek (szigorlat)</t>
  </si>
  <si>
    <t>S</t>
  </si>
  <si>
    <t>HÖSHM20</t>
  </si>
  <si>
    <t>Harcászat és katonai műveletek elmélete és gyakorlata I.</t>
  </si>
  <si>
    <t>G</t>
  </si>
  <si>
    <t xml:space="preserve">Dr. Krajnc Zoltán </t>
  </si>
  <si>
    <t xml:space="preserve">Dr. Krajnc Zoltán, Dr. Boldizsár Gábor, Dr. Jobbágy Zoltán </t>
  </si>
  <si>
    <t>HGEOB006</t>
  </si>
  <si>
    <t>Térképészeti ismeretek</t>
  </si>
  <si>
    <t>F</t>
  </si>
  <si>
    <t xml:space="preserve">Dr. Kállai Attila </t>
  </si>
  <si>
    <t>Dr. Für Gáspár, Szilágyi Gábor, Kulbert-Fassang Ágnes</t>
  </si>
  <si>
    <t>HÖSHM21</t>
  </si>
  <si>
    <t>Harcászat és katonai műveletek elmélete és gyakorlata II.</t>
  </si>
  <si>
    <t>katonai ismeretek összesen</t>
  </si>
  <si>
    <t>1.2</t>
  </si>
  <si>
    <t>közszolgálati alapismeretek</t>
  </si>
  <si>
    <t>KTE1B01</t>
  </si>
  <si>
    <t>Általános politológia</t>
  </si>
  <si>
    <t>B</t>
  </si>
  <si>
    <t>Dr. Egedy Gergely</t>
  </si>
  <si>
    <t>Dr. Szentpéteri Nagy Richárd</t>
  </si>
  <si>
    <t>NKEHT030105</t>
  </si>
  <si>
    <t>Általános szociológia</t>
  </si>
  <si>
    <t xml:space="preserve">Dr. Kiss Zoltán László </t>
  </si>
  <si>
    <t>Dr. Kiss Zoltán László, Dr. Kanyó Mária, Dr. Krizbai János</t>
  </si>
  <si>
    <t>KAL6B01</t>
  </si>
  <si>
    <t xml:space="preserve">Alkotmányjog </t>
  </si>
  <si>
    <t>Dr. Cserny Ákos</t>
  </si>
  <si>
    <t>Dr. Balogh Zsolt, Dr. Borbás Beatrix, Dr. Bódi Stefánia, Dr. Cserny Ákos, Dr. Fejes Zsuzsanna, Dr. Patyi András, Dr. Szalai András, Dr. Téglási András, Dr. Tóth Zoltán József</t>
  </si>
  <si>
    <t>RRVTB01</t>
  </si>
  <si>
    <t>Vezetés- és szervezés elmélet</t>
  </si>
  <si>
    <t>Dr. Kovács Gábor</t>
  </si>
  <si>
    <t>Prof. Dr. Molnár Miklós, Dr. Czuprák Ottó, Dr. Ujházi László, Dr. Koromvári Péter, Dr. Belényesi Emese, Dr. Sallai János, Dr. Horváth Lóránt, Balassa Bence</t>
  </si>
  <si>
    <t>KIJ6B01</t>
  </si>
  <si>
    <t>Közigazgatási funkciók és működés</t>
  </si>
  <si>
    <t>Dr. Boros Anita</t>
  </si>
  <si>
    <t>Dr. Boros Anita, Dr. Temesi István, Dr. György István, Dr. Szalai András, Dr. Horváth Attila, Dr. Szamel Katalin</t>
  </si>
  <si>
    <t>HHH1B01</t>
  </si>
  <si>
    <t>Hadelmélet és katonai műveletek</t>
  </si>
  <si>
    <t>Prof. Dr. Szendy István ezds.</t>
  </si>
  <si>
    <t xml:space="preserve">Dr. Forgács Balázs, Dr. Jobbágy Zoltán </t>
  </si>
  <si>
    <t>KBVAB03</t>
  </si>
  <si>
    <t>Biztonsági tanulmányok</t>
  </si>
  <si>
    <t>Dr. Balla Zoltán</t>
  </si>
  <si>
    <t>Dr. Balla Zoltán, Dr. Finszter Géza, Dr. Buzás Gábor</t>
  </si>
  <si>
    <t>HLMLB01</t>
  </si>
  <si>
    <t>Közszolgálati logisztika</t>
  </si>
  <si>
    <t>Dr. Pohl Árpád ezds.</t>
  </si>
  <si>
    <t>Dr. Pohl Árpád ezds., Dr. Báthy Sándor, Dr. Horváth Attila, Dr. Szászi Gábor</t>
  </si>
  <si>
    <t>RARTB01</t>
  </si>
  <si>
    <t>Rendészet elmélete és a rendészeti eszközrendszer</t>
  </si>
  <si>
    <t>Dr. György István</t>
  </si>
  <si>
    <t>Dr. György István, Dr. Hazafi Zoltán, Dr. Horváth Attila, Dr. Szalai András</t>
  </si>
  <si>
    <t>KAL6B02</t>
  </si>
  <si>
    <t>Az állam szervezete</t>
  </si>
  <si>
    <t>KSJ4B01</t>
  </si>
  <si>
    <t>Közszolgálati életpályák</t>
  </si>
  <si>
    <t>NKNBB01</t>
  </si>
  <si>
    <t xml:space="preserve">Nemzetbiztonsági tanulmányok </t>
  </si>
  <si>
    <t xml:space="preserve">Dr. Resperger István </t>
  </si>
  <si>
    <t>Dr. Resperger István, Dr. Kis-Benedek József, Dr. Dobák Imre, Dr. Regényi Kund, Dr. Bebesi Zoltán, Dávid Ferenc</t>
  </si>
  <si>
    <t>VKMTB11</t>
  </si>
  <si>
    <t>Katasztrófavédelmi igazgatás</t>
  </si>
  <si>
    <t>Prof. Dr. Bleszity János</t>
  </si>
  <si>
    <t>Dr. Schweickhardt Gotthilf</t>
  </si>
  <si>
    <t>KPÜ2B01</t>
  </si>
  <si>
    <t>Közpénzügyek és államháztartástan</t>
  </si>
  <si>
    <t>Prof. Dr. Lentner Csaba</t>
  </si>
  <si>
    <t>Prof. Dr. Lentner Csaba, Dr. Novoszáth Péter, Dr. Gregóczki Etelka</t>
  </si>
  <si>
    <t>RRVTB03</t>
  </si>
  <si>
    <t>Közös közszolgálati gyakorlat</t>
  </si>
  <si>
    <t>Prof. Dr. Molnár Miklós, Prof. Dr. Bleszity János, Dr. Czuprák Ottó, Prof. Dr. Padányi József, Prof. Dr. Szendy István, Prof. Dr. Fórizs Sándor, Prof. Dr. Sallai János</t>
  </si>
  <si>
    <t>közszolgálati alapismeretek összesen</t>
  </si>
  <si>
    <t>1.3</t>
  </si>
  <si>
    <t>gazdasági és humánismeretek</t>
  </si>
  <si>
    <t>HLHAB01</t>
  </si>
  <si>
    <t>Közgazdaságtan I.</t>
  </si>
  <si>
    <t>Dr. Jászay Béla</t>
  </si>
  <si>
    <t>Dr. Jászay Béla, Taksás Balázs</t>
  </si>
  <si>
    <t>HLHAB02</t>
  </si>
  <si>
    <t>Közgazdaságtan II.</t>
  </si>
  <si>
    <t>HIEHB59</t>
  </si>
  <si>
    <t>Minőségbiztosítás</t>
  </si>
  <si>
    <t>Prof. em. Turcsányi Károly</t>
  </si>
  <si>
    <t>H760B09</t>
  </si>
  <si>
    <t>Hadtörténelem és tiszti értékrend</t>
  </si>
  <si>
    <t>Prof. Dr. Csikány Tamás</t>
  </si>
  <si>
    <t>Prof. Dr. Csikány Tamás, Dr. Kaló József</t>
  </si>
  <si>
    <t>KBVAB99</t>
  </si>
  <si>
    <t>Hadijog</t>
  </si>
  <si>
    <t>Dr. Lattmann Tamás</t>
  </si>
  <si>
    <t>HHH3B99</t>
  </si>
  <si>
    <t xml:space="preserve">Vezetői és menedzsment ismeretek </t>
  </si>
  <si>
    <t>Dr. Szelei Ildikó</t>
  </si>
  <si>
    <t>gazdasági és humánismeretek összesen</t>
  </si>
  <si>
    <t>1.4</t>
  </si>
  <si>
    <t>természettudományos alapismeretek</t>
  </si>
  <si>
    <t>H925B21</t>
  </si>
  <si>
    <t>Matematika KU I.</t>
  </si>
  <si>
    <t>Prof. Dr. Horváth István</t>
  </si>
  <si>
    <t>Kocsiné Fábián Margit, Dr. Székely Gergely</t>
  </si>
  <si>
    <t xml:space="preserve">H925B24 </t>
  </si>
  <si>
    <t>Matematika KA II.</t>
  </si>
  <si>
    <t>Dr. Nagy Imre</t>
  </si>
  <si>
    <t>H925B25</t>
  </si>
  <si>
    <t>Matematika KA III.</t>
  </si>
  <si>
    <t>H925B30</t>
  </si>
  <si>
    <t>Fizika</t>
  </si>
  <si>
    <t>Prof. Dr. Horváth István, Dr. Nagy Imre</t>
  </si>
  <si>
    <t xml:space="preserve">H925B36 </t>
  </si>
  <si>
    <t>Villamosságtan KA</t>
  </si>
  <si>
    <t>Dr. Veres György</t>
  </si>
  <si>
    <t>természettudományos alapismeretek összesen</t>
  </si>
  <si>
    <t>Alapozó ismeretek öszesen:</t>
  </si>
  <si>
    <t>SEGÉD SZÁMÍTÁS</t>
  </si>
  <si>
    <t xml:space="preserve">Szakmai törzsanyag </t>
  </si>
  <si>
    <t>2.1</t>
  </si>
  <si>
    <t>Szakmai törzsanyag kötelező ismeretkörei</t>
  </si>
  <si>
    <t>HGEOB10</t>
  </si>
  <si>
    <t>Katonai tereptan</t>
  </si>
  <si>
    <t>Dr. Für Gáspár, Dr. Kállai Attila, Szilágyi Gábor, Kulbert-Fassang Ágnes</t>
  </si>
  <si>
    <t>HIEHB37</t>
  </si>
  <si>
    <t>Informatika alapjai KAuz</t>
  </si>
  <si>
    <t>Dr. Négyesi Imre</t>
  </si>
  <si>
    <t>HABVB31</t>
  </si>
  <si>
    <t>Környezetvédelem</t>
  </si>
  <si>
    <t>Dr. Földi László</t>
  </si>
  <si>
    <t>Dr. Földi László, Dr. Hornyacsek Júlia, Dr. Berek Tamás</t>
  </si>
  <si>
    <t>H925B34</t>
  </si>
  <si>
    <r>
      <t>Analóg-, és digitális technika</t>
    </r>
    <r>
      <rPr>
        <sz val="11"/>
        <color rgb="FFFF0000"/>
        <rFont val="Arial"/>
        <family val="2"/>
        <charset val="238"/>
      </rPr>
      <t xml:space="preserve"> </t>
    </r>
  </si>
  <si>
    <t>K(Z)</t>
  </si>
  <si>
    <t>HLHAB04</t>
  </si>
  <si>
    <t>Katonai logisztika alapjai</t>
  </si>
  <si>
    <t xml:space="preserve">Dr. Pohl Árpád </t>
  </si>
  <si>
    <t>Dr. Marics László, Venekei József, Dr. Pap Andrea, Fábos Róbert, Gávai György</t>
  </si>
  <si>
    <t>HIEHB36</t>
  </si>
  <si>
    <t>Katonai infokommunikációs rendszerek I. KAuz</t>
  </si>
  <si>
    <t>Prof. Dr. Haig Zsolt</t>
  </si>
  <si>
    <t>Prof. Dr. Munk Sándor, Prof. Dr. Haig Zsolt, Dr. Farkas Tibor</t>
  </si>
  <si>
    <t xml:space="preserve">H925B35 </t>
  </si>
  <si>
    <t>Mechanika KA</t>
  </si>
  <si>
    <t>Prof. Dr. Óvári Gyula</t>
  </si>
  <si>
    <t>Dr. Békési Bertold, Dr. Szilvássy László, Dr. Ludányi Lajos, Prof. Dr. Óvári Gyula</t>
  </si>
  <si>
    <t>H925B37</t>
  </si>
  <si>
    <t>Villamos áramkörök és hálózatok</t>
  </si>
  <si>
    <t>Dr. Palik Mátyás</t>
  </si>
  <si>
    <t>Sápi Lajos</t>
  </si>
  <si>
    <t>H925B42</t>
  </si>
  <si>
    <t>Az informatika matematikai alapjai</t>
  </si>
  <si>
    <t>Dr. Székely Gergely</t>
  </si>
  <si>
    <t>Dr. Székely Gergely, Kocsiné Fábián Margit</t>
  </si>
  <si>
    <t>HIEHB73</t>
  </si>
  <si>
    <t>Számítógép-architektúrák</t>
  </si>
  <si>
    <t>Dr. Muha Lajos</t>
  </si>
  <si>
    <t>Dr. Muha Lajos, Szabó András</t>
  </si>
  <si>
    <t>HIEHB74</t>
  </si>
  <si>
    <t>Eseményvezérelt és objektum orientált programozás</t>
  </si>
  <si>
    <t>Bánsághi Anna</t>
  </si>
  <si>
    <t>HIEHB75</t>
  </si>
  <si>
    <t>Számítógép-hálózatok</t>
  </si>
  <si>
    <t>Serege Gábor</t>
  </si>
  <si>
    <t>HIEHB88</t>
  </si>
  <si>
    <t>Harcászat III. INF</t>
  </si>
  <si>
    <t>Prof. Dr. Munk Sándor</t>
  </si>
  <si>
    <t>V</t>
  </si>
  <si>
    <t>Választható I.</t>
  </si>
  <si>
    <t>Szakmai törzsanyag kötelező ismeretkörei összesen</t>
  </si>
  <si>
    <t>2.2</t>
  </si>
  <si>
    <t>Szakmai törzsanyag kötelezően választható ismeretkörei</t>
  </si>
  <si>
    <t>H925B41</t>
  </si>
  <si>
    <t>KV</t>
  </si>
  <si>
    <t>Valószínűségszámítás és matematikai statisztika</t>
  </si>
  <si>
    <t>Kocsiné Fábián Margit</t>
  </si>
  <si>
    <t>HIEHB76</t>
  </si>
  <si>
    <t>Informatika-alkalmazás tervezése, szervezése</t>
  </si>
  <si>
    <t>F(Z)</t>
  </si>
  <si>
    <t>HIEHB77</t>
  </si>
  <si>
    <t>Webprogramozás, webszolgáltatások</t>
  </si>
  <si>
    <t>Gereviz János</t>
  </si>
  <si>
    <t>HIEHB35</t>
  </si>
  <si>
    <t>Rendszerfelügyelet Kauz</t>
  </si>
  <si>
    <t>G(Z)</t>
  </si>
  <si>
    <t>HIEHB79</t>
  </si>
  <si>
    <t>Operációs rendszerek</t>
  </si>
  <si>
    <t>Szabó András</t>
  </si>
  <si>
    <t>HIEHB89</t>
  </si>
  <si>
    <t>Harcászat IV. INF</t>
  </si>
  <si>
    <t>Választható II.</t>
  </si>
  <si>
    <t>Szakmai törzsanyag kötelezően választható összesen</t>
  </si>
  <si>
    <t>Szakmai törzsanyag összesen</t>
  </si>
  <si>
    <t>Differenciált szakmai ismeretek</t>
  </si>
  <si>
    <t>H925B40</t>
  </si>
  <si>
    <t>Operációkutatás alapjai</t>
  </si>
  <si>
    <t>HIEHB34</t>
  </si>
  <si>
    <t>Infokommunikációs rendszerek üzemeltetése Kauz</t>
  </si>
  <si>
    <t>HIEHB82</t>
  </si>
  <si>
    <t>Az informatikai rendszerek biztonsága</t>
  </si>
  <si>
    <t>Dr. Muha Lajos, Serege Gábor</t>
  </si>
  <si>
    <t>HIEHB83</t>
  </si>
  <si>
    <t>Az MH és a NATO informatikai rendszerei</t>
  </si>
  <si>
    <t>HIEHB90</t>
  </si>
  <si>
    <t>Harcászat V. INF</t>
  </si>
  <si>
    <t>Dr. Furján Attila</t>
  </si>
  <si>
    <t>Választható III.</t>
  </si>
  <si>
    <t>HIEHB84</t>
  </si>
  <si>
    <t>Adatbázisok</t>
  </si>
  <si>
    <t>Dr. Négyesi Imre, Szabó András</t>
  </si>
  <si>
    <t>HIEHB85</t>
  </si>
  <si>
    <t>Informatikai fejlesztés</t>
  </si>
  <si>
    <t>HIEHB86</t>
  </si>
  <si>
    <t>Informatikai szolgáltatás-menedzsment és irányítás</t>
  </si>
  <si>
    <t>HIEHB91</t>
  </si>
  <si>
    <t>Harcászat VI. INF</t>
  </si>
  <si>
    <t>Választható IV.</t>
  </si>
  <si>
    <t>HIEHB87</t>
  </si>
  <si>
    <t>Szakdolgozat készítés INF</t>
  </si>
  <si>
    <t>HIEHB43</t>
  </si>
  <si>
    <t>Szakdolgozat védés INF</t>
  </si>
  <si>
    <t>Z</t>
  </si>
  <si>
    <t>HIEHB42</t>
  </si>
  <si>
    <t>Záróvizsga INF</t>
  </si>
  <si>
    <t>Differenciált szakmai ismeretek összesen</t>
  </si>
  <si>
    <t>KREDIT TERHELÉS ÉS KREDIT VONATKOZÁSÚ ÓRA</t>
  </si>
  <si>
    <t>Kreditet nem képező tantárgyak</t>
  </si>
  <si>
    <t>Idegen nyelv</t>
  </si>
  <si>
    <t>x</t>
  </si>
  <si>
    <t xml:space="preserve">ZNENIAN1081 </t>
  </si>
  <si>
    <t>Szakmai angol nyelv 1</t>
  </si>
  <si>
    <t>ZNENIAN1082</t>
  </si>
  <si>
    <t>Szakmai angol nyelv 2</t>
  </si>
  <si>
    <t xml:space="preserve">ZNENIAN1083 </t>
  </si>
  <si>
    <t>Szakmai angol nyelv 3</t>
  </si>
  <si>
    <t>HIEHB80</t>
  </si>
  <si>
    <t>Szakmai angol nyelv IEH</t>
  </si>
  <si>
    <t>HKTSB02</t>
  </si>
  <si>
    <t>Katonai Testnevelés II.</t>
  </si>
  <si>
    <t>HKTSB03</t>
  </si>
  <si>
    <t>Katonai Testnevelés III.</t>
  </si>
  <si>
    <t>HKTSB04</t>
  </si>
  <si>
    <t>Katonai Testnevelés IV.</t>
  </si>
  <si>
    <t>HKTSB05</t>
  </si>
  <si>
    <t>Katonai Testnevelés V.</t>
  </si>
  <si>
    <t>v</t>
  </si>
  <si>
    <t>HKTSB06</t>
  </si>
  <si>
    <t>Katonai Testnevelés VI.</t>
  </si>
  <si>
    <t>HKTSB07</t>
  </si>
  <si>
    <t>Katonai Testnevelés VII.</t>
  </si>
  <si>
    <t>HKTSB08</t>
  </si>
  <si>
    <t>Katonai Testnevelés VIII.</t>
  </si>
  <si>
    <t>1. - 5. félév összes kreditet nem képző kontaktóra</t>
  </si>
  <si>
    <t>X</t>
  </si>
  <si>
    <t>ÖSSZES TANÓRARENDI TANÓRA</t>
  </si>
  <si>
    <t>HIEHB48</t>
  </si>
  <si>
    <t>Szakmai- (Csapat-) gyakorlat 1. IEH</t>
  </si>
  <si>
    <t>2 hét</t>
  </si>
  <si>
    <t>HIEHB49</t>
  </si>
  <si>
    <t>Szakmai- (Csapat-) gyakorlat 2. IEH</t>
  </si>
  <si>
    <t>4 hét</t>
  </si>
  <si>
    <t>SZÁMONKÉRÉSEK ÖSSZESÍTŐ</t>
  </si>
  <si>
    <t>Aláírás (A)</t>
  </si>
  <si>
    <t>Beszámoló (B)</t>
  </si>
  <si>
    <t>Félévközi értékelés  (F)</t>
  </si>
  <si>
    <t>Félévközi értékelés  (((szigorlati tárgy((F(S)))</t>
  </si>
  <si>
    <t>Félévközi értékelés (((zárvizsga tárgy((F(Z)))</t>
  </si>
  <si>
    <t>Gyakorlati jegy(G)</t>
  </si>
  <si>
    <t>Gyakorlati jegy (((zárvizsga tárgy((G(Z)))</t>
  </si>
  <si>
    <t>Kollokvium (K)</t>
  </si>
  <si>
    <t>Kollokvium (((zárvizsga tárgy((K(Z)))</t>
  </si>
  <si>
    <t>Alapvizsga (AV)</t>
  </si>
  <si>
    <t>Komplex vizsga (KO)</t>
  </si>
  <si>
    <t>Szigorlat (S)</t>
  </si>
  <si>
    <t>Záróvizsga (Z)</t>
  </si>
  <si>
    <t>Félévenkénti számonkérések összesen</t>
  </si>
  <si>
    <t>KRITÉRIUM KÖVETELMÉNYEK (az adott tárgy oktatási félévének végén teljesítendő)</t>
  </si>
  <si>
    <r>
      <t>Katonai vezet</t>
    </r>
    <r>
      <rPr>
        <sz val="12"/>
        <rFont val="Myriad Pro"/>
        <family val="2"/>
      </rPr>
      <t>ő</t>
    </r>
    <r>
      <rPr>
        <sz val="12"/>
        <rFont val="Arial Narrow"/>
        <family val="2"/>
      </rPr>
      <t>i ismeretek (szigorlat)</t>
    </r>
  </si>
  <si>
    <t>Szakmai- (Csapat-) gyakorlat 1.</t>
  </si>
  <si>
    <t>Szakmai- (Csapat-) gyakorlat 2.</t>
  </si>
  <si>
    <t>Katonai Testnevelés II.; III.; IV.; V.; VI.; VII.; 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</si>
</sst>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Narrow"/>
      <family val="2"/>
      <charset val="238"/>
    </font>
    <font>
      <sz val="10"/>
      <name val="Arial CE"/>
    </font>
    <font>
      <b/>
      <sz val="18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CE"/>
      <charset val="238"/>
    </font>
    <font>
      <b/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sz val="13"/>
      <name val="Arial CE"/>
    </font>
    <font>
      <b/>
      <i/>
      <sz val="11"/>
      <name val="Arial Narrow"/>
      <family val="2"/>
    </font>
    <font>
      <sz val="11"/>
      <name val="Arial CE"/>
    </font>
    <font>
      <sz val="11"/>
      <name val="Arial"/>
      <family val="2"/>
    </font>
    <font>
      <sz val="12"/>
      <name val="Arial Narrow"/>
      <family val="2"/>
    </font>
    <font>
      <b/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3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9"/>
      <name val="Arial CE"/>
    </font>
    <font>
      <sz val="12"/>
      <color rgb="FFFF0000"/>
      <name val="Arial Narrow"/>
      <family val="2"/>
    </font>
    <font>
      <sz val="11"/>
      <color rgb="FFFF0000"/>
      <name val="Arial Narrow"/>
      <family val="2"/>
      <charset val="238"/>
    </font>
    <font>
      <sz val="11"/>
      <color rgb="FFFF0000"/>
      <name val="Arial CE"/>
    </font>
    <font>
      <sz val="11"/>
      <color rgb="FFFF0000"/>
      <name val="Arial"/>
      <family val="2"/>
      <charset val="238"/>
    </font>
    <font>
      <b/>
      <sz val="9"/>
      <name val="Arial Narrow"/>
      <family val="2"/>
    </font>
    <font>
      <b/>
      <sz val="14"/>
      <color rgb="FFFF0000"/>
      <name val="Arial Narrow"/>
      <family val="2"/>
      <charset val="238"/>
    </font>
    <font>
      <b/>
      <i/>
      <sz val="14"/>
      <name val="Arial Narrow"/>
      <family val="2"/>
    </font>
    <font>
      <sz val="14"/>
      <name val="Arial CE"/>
    </font>
    <font>
      <i/>
      <sz val="11"/>
      <name val="Arial"/>
      <family val="2"/>
      <charset val="238"/>
    </font>
    <font>
      <i/>
      <sz val="9"/>
      <name val="Arial CE"/>
    </font>
    <font>
      <b/>
      <sz val="12"/>
      <name val="Arial CE"/>
    </font>
    <font>
      <sz val="12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45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/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 textRotation="90"/>
    </xf>
    <xf numFmtId="0" fontId="10" fillId="2" borderId="2" xfId="1" applyFont="1" applyFill="1" applyBorder="1" applyAlignment="1" applyProtection="1">
      <alignment horizontal="center" vertical="center" textRotation="90"/>
    </xf>
    <xf numFmtId="0" fontId="7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 applyProtection="1">
      <alignment horizontal="center" vertical="center" textRotation="90"/>
    </xf>
    <xf numFmtId="0" fontId="10" fillId="2" borderId="9" xfId="1" applyFont="1" applyFill="1" applyBorder="1" applyAlignment="1" applyProtection="1">
      <alignment horizontal="center" vertical="center" textRotation="90"/>
    </xf>
    <xf numFmtId="0" fontId="7" fillId="2" borderId="0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2" borderId="12" xfId="1" applyFont="1" applyFill="1" applyBorder="1" applyAlignment="1" applyProtection="1">
      <alignment horizontal="center"/>
    </xf>
    <xf numFmtId="0" fontId="4" fillId="2" borderId="13" xfId="1" applyFont="1" applyFill="1" applyBorder="1" applyAlignment="1" applyProtection="1">
      <alignment horizontal="center"/>
    </xf>
    <xf numFmtId="0" fontId="4" fillId="2" borderId="14" xfId="1" applyFont="1" applyFill="1" applyBorder="1" applyAlignment="1" applyProtection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4" borderId="17" xfId="1" applyFont="1" applyFill="1" applyBorder="1" applyAlignment="1" applyProtection="1">
      <alignment horizontal="center" vertical="center"/>
    </xf>
    <xf numFmtId="0" fontId="4" fillId="4" borderId="18" xfId="1" applyFont="1" applyFill="1" applyBorder="1" applyAlignment="1" applyProtection="1">
      <alignment horizontal="center" vertical="center"/>
    </xf>
    <xf numFmtId="0" fontId="4" fillId="4" borderId="19" xfId="1" applyFont="1" applyFill="1" applyBorder="1" applyAlignment="1" applyProtection="1">
      <alignment horizontal="center" textRotation="90"/>
    </xf>
    <xf numFmtId="0" fontId="4" fillId="4" borderId="20" xfId="1" applyFont="1" applyFill="1" applyBorder="1" applyAlignment="1" applyProtection="1">
      <alignment horizontal="center" textRotation="90" wrapText="1"/>
    </xf>
    <xf numFmtId="0" fontId="4" fillId="4" borderId="21" xfId="1" applyFont="1" applyFill="1" applyBorder="1" applyAlignment="1" applyProtection="1">
      <alignment horizontal="center" textRotation="90" wrapText="1"/>
    </xf>
    <xf numFmtId="0" fontId="4" fillId="4" borderId="22" xfId="1" applyFont="1" applyFill="1" applyBorder="1" applyAlignment="1" applyProtection="1">
      <alignment horizontal="center" vertical="center"/>
    </xf>
    <xf numFmtId="0" fontId="9" fillId="2" borderId="23" xfId="1" applyFont="1" applyFill="1" applyBorder="1" applyAlignment="1" applyProtection="1">
      <alignment horizontal="center" vertical="center" textRotation="90"/>
    </xf>
    <xf numFmtId="0" fontId="10" fillId="2" borderId="24" xfId="1" applyFont="1" applyFill="1" applyBorder="1" applyAlignment="1" applyProtection="1">
      <alignment horizontal="center" vertical="center" textRotation="90"/>
    </xf>
    <xf numFmtId="0" fontId="0" fillId="2" borderId="16" xfId="0" applyFill="1" applyBorder="1" applyAlignment="1" applyProtection="1">
      <alignment horizontal="center" vertical="center"/>
    </xf>
    <xf numFmtId="0" fontId="4" fillId="4" borderId="25" xfId="1" applyFont="1" applyFill="1" applyBorder="1" applyAlignment="1" applyProtection="1">
      <alignment horizontal="center" textRotation="90" wrapText="1"/>
    </xf>
    <xf numFmtId="0" fontId="4" fillId="4" borderId="19" xfId="1" applyFont="1" applyFill="1" applyBorder="1" applyAlignment="1" applyProtection="1">
      <alignment horizontal="center" textRotation="90" wrapText="1"/>
    </xf>
    <xf numFmtId="0" fontId="4" fillId="4" borderId="26" xfId="1" applyFont="1" applyFill="1" applyBorder="1" applyAlignment="1" applyProtection="1">
      <alignment horizontal="center" textRotation="90"/>
    </xf>
    <xf numFmtId="0" fontId="4" fillId="4" borderId="27" xfId="1" applyFont="1" applyFill="1" applyBorder="1" applyAlignment="1" applyProtection="1">
      <alignment horizontal="center" textRotation="90" wrapText="1"/>
    </xf>
    <xf numFmtId="0" fontId="13" fillId="2" borderId="28" xfId="1" applyFont="1" applyFill="1" applyBorder="1" applyAlignment="1" applyProtection="1">
      <alignment horizontal="center"/>
    </xf>
    <xf numFmtId="0" fontId="14" fillId="2" borderId="11" xfId="1" applyFont="1" applyFill="1" applyBorder="1" applyProtection="1"/>
    <xf numFmtId="0" fontId="13" fillId="2" borderId="29" xfId="1" applyFont="1" applyFill="1" applyBorder="1" applyAlignment="1" applyProtection="1">
      <alignment horizontal="center"/>
    </xf>
    <xf numFmtId="0" fontId="15" fillId="2" borderId="30" xfId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4" fillId="2" borderId="32" xfId="1" applyFont="1" applyFill="1" applyBorder="1" applyProtection="1"/>
    <xf numFmtId="0" fontId="14" fillId="2" borderId="31" xfId="1" applyFont="1" applyFill="1" applyBorder="1" applyProtection="1"/>
    <xf numFmtId="0" fontId="16" fillId="0" borderId="7" xfId="1" applyFont="1" applyBorder="1"/>
    <xf numFmtId="0" fontId="16" fillId="0" borderId="0" xfId="1" applyFont="1"/>
    <xf numFmtId="16" fontId="17" fillId="2" borderId="33" xfId="1" quotePrefix="1" applyNumberFormat="1" applyFont="1" applyFill="1" applyBorder="1" applyAlignment="1" applyProtection="1">
      <alignment horizontal="center"/>
    </xf>
    <xf numFmtId="0" fontId="15" fillId="2" borderId="34" xfId="1" applyFont="1" applyFill="1" applyBorder="1" applyAlignment="1" applyProtection="1">
      <alignment horizontal="center"/>
    </xf>
    <xf numFmtId="0" fontId="17" fillId="0" borderId="35" xfId="1" applyFont="1" applyFill="1" applyBorder="1" applyAlignment="1" applyProtection="1">
      <alignment horizontal="center"/>
      <protection locked="0"/>
    </xf>
    <xf numFmtId="0" fontId="15" fillId="2" borderId="36" xfId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18" fillId="0" borderId="0" xfId="1" applyFont="1"/>
    <xf numFmtId="0" fontId="19" fillId="0" borderId="33" xfId="1" applyFont="1" applyFill="1" applyBorder="1" applyAlignment="1" applyProtection="1">
      <alignment horizontal="center"/>
      <protection locked="0"/>
    </xf>
    <xf numFmtId="0" fontId="20" fillId="2" borderId="34" xfId="1" applyFont="1" applyFill="1" applyBorder="1" applyAlignment="1" applyProtection="1">
      <alignment horizontal="center"/>
    </xf>
    <xf numFmtId="0" fontId="19" fillId="5" borderId="38" xfId="1" applyFont="1" applyFill="1" applyBorder="1" applyAlignment="1">
      <alignment horizontal="left"/>
    </xf>
    <xf numFmtId="1" fontId="20" fillId="0" borderId="39" xfId="1" applyNumberFormat="1" applyFont="1" applyFill="1" applyBorder="1" applyAlignment="1" applyProtection="1">
      <alignment horizontal="center"/>
      <protection locked="0"/>
    </xf>
    <xf numFmtId="1" fontId="20" fillId="2" borderId="40" xfId="1" applyNumberFormat="1" applyFont="1" applyFill="1" applyBorder="1" applyAlignment="1" applyProtection="1">
      <alignment horizontal="center"/>
    </xf>
    <xf numFmtId="1" fontId="20" fillId="0" borderId="7" xfId="1" applyNumberFormat="1" applyFont="1" applyFill="1" applyBorder="1" applyAlignment="1" applyProtection="1">
      <alignment horizontal="center"/>
      <protection locked="0"/>
    </xf>
    <xf numFmtId="1" fontId="20" fillId="2" borderId="7" xfId="1" applyNumberFormat="1" applyFont="1" applyFill="1" applyBorder="1" applyAlignment="1" applyProtection="1">
      <alignment horizontal="center"/>
    </xf>
    <xf numFmtId="0" fontId="20" fillId="0" borderId="41" xfId="1" applyFont="1" applyFill="1" applyBorder="1" applyAlignment="1" applyProtection="1">
      <alignment horizontal="center"/>
      <protection locked="0"/>
    </xf>
    <xf numFmtId="0" fontId="20" fillId="0" borderId="40" xfId="1" applyFont="1" applyFill="1" applyBorder="1" applyAlignment="1" applyProtection="1">
      <alignment horizontal="center"/>
      <protection locked="0"/>
    </xf>
    <xf numFmtId="1" fontId="20" fillId="2" borderId="33" xfId="1" applyNumberFormat="1" applyFont="1" applyFill="1" applyBorder="1" applyAlignment="1" applyProtection="1">
      <alignment horizontal="center"/>
    </xf>
    <xf numFmtId="1" fontId="20" fillId="2" borderId="34" xfId="1" applyNumberFormat="1" applyFont="1" applyFill="1" applyBorder="1" applyAlignment="1" applyProtection="1">
      <alignment horizontal="center"/>
    </xf>
    <xf numFmtId="1" fontId="20" fillId="2" borderId="40" xfId="1" applyNumberFormat="1" applyFont="1" applyFill="1" applyBorder="1" applyAlignment="1" applyProtection="1">
      <alignment horizontal="center" vertical="center" shrinkToFit="1"/>
    </xf>
    <xf numFmtId="0" fontId="18" fillId="0" borderId="7" xfId="1" applyFont="1" applyBorder="1"/>
    <xf numFmtId="0" fontId="19" fillId="5" borderId="41" xfId="1" applyFont="1" applyFill="1" applyBorder="1" applyAlignment="1">
      <alignment horizontal="left"/>
    </xf>
    <xf numFmtId="0" fontId="19" fillId="6" borderId="7" xfId="0" applyFont="1" applyFill="1" applyBorder="1" applyAlignment="1" applyProtection="1">
      <alignment horizontal="center"/>
      <protection locked="0"/>
    </xf>
    <xf numFmtId="0" fontId="19" fillId="0" borderId="41" xfId="1" applyFont="1" applyFill="1" applyBorder="1" applyAlignment="1">
      <alignment horizontal="left" vertical="center"/>
    </xf>
    <xf numFmtId="0" fontId="20" fillId="3" borderId="34" xfId="1" applyFont="1" applyFill="1" applyBorder="1" applyAlignment="1" applyProtection="1">
      <alignment horizontal="center"/>
    </xf>
    <xf numFmtId="0" fontId="19" fillId="5" borderId="42" xfId="1" applyFont="1" applyFill="1" applyBorder="1" applyAlignment="1">
      <alignment horizontal="left" vertical="center"/>
    </xf>
    <xf numFmtId="1" fontId="20" fillId="5" borderId="39" xfId="1" applyNumberFormat="1" applyFont="1" applyFill="1" applyBorder="1" applyAlignment="1" applyProtection="1">
      <alignment horizontal="center"/>
      <protection locked="0"/>
    </xf>
    <xf numFmtId="1" fontId="20" fillId="3" borderId="40" xfId="1" applyNumberFormat="1" applyFont="1" applyFill="1" applyBorder="1" applyAlignment="1" applyProtection="1">
      <alignment horizontal="center"/>
    </xf>
    <xf numFmtId="1" fontId="20" fillId="5" borderId="7" xfId="1" applyNumberFormat="1" applyFont="1" applyFill="1" applyBorder="1" applyAlignment="1" applyProtection="1">
      <alignment horizontal="center"/>
      <protection locked="0"/>
    </xf>
    <xf numFmtId="1" fontId="20" fillId="3" borderId="7" xfId="1" applyNumberFormat="1" applyFont="1" applyFill="1" applyBorder="1" applyAlignment="1" applyProtection="1">
      <alignment horizontal="center"/>
    </xf>
    <xf numFmtId="0" fontId="20" fillId="5" borderId="41" xfId="1" applyFont="1" applyFill="1" applyBorder="1" applyAlignment="1" applyProtection="1">
      <alignment horizontal="center"/>
      <protection locked="0"/>
    </xf>
    <xf numFmtId="0" fontId="20" fillId="5" borderId="40" xfId="1" applyFont="1" applyFill="1" applyBorder="1" applyAlignment="1" applyProtection="1">
      <alignment horizontal="center"/>
      <protection locked="0"/>
    </xf>
    <xf numFmtId="1" fontId="20" fillId="3" borderId="33" xfId="1" applyNumberFormat="1" applyFont="1" applyFill="1" applyBorder="1" applyAlignment="1" applyProtection="1">
      <alignment horizontal="center"/>
    </xf>
    <xf numFmtId="1" fontId="20" fillId="3" borderId="34" xfId="1" applyNumberFormat="1" applyFont="1" applyFill="1" applyBorder="1" applyAlignment="1" applyProtection="1">
      <alignment horizontal="center"/>
    </xf>
    <xf numFmtId="1" fontId="20" fillId="3" borderId="40" xfId="1" applyNumberFormat="1" applyFont="1" applyFill="1" applyBorder="1" applyAlignment="1" applyProtection="1">
      <alignment horizontal="center" vertical="center" shrinkToFit="1"/>
    </xf>
    <xf numFmtId="0" fontId="18" fillId="5" borderId="7" xfId="1" applyFont="1" applyFill="1" applyBorder="1"/>
    <xf numFmtId="0" fontId="1" fillId="5" borderId="0" xfId="1" applyFill="1"/>
    <xf numFmtId="0" fontId="15" fillId="2" borderId="33" xfId="1" applyFont="1" applyFill="1" applyBorder="1" applyAlignment="1" applyProtection="1">
      <alignment horizontal="center"/>
    </xf>
    <xf numFmtId="1" fontId="10" fillId="2" borderId="39" xfId="1" applyNumberFormat="1" applyFont="1" applyFill="1" applyBorder="1" applyAlignment="1" applyProtection="1">
      <alignment horizontal="center"/>
    </xf>
    <xf numFmtId="1" fontId="10" fillId="2" borderId="7" xfId="1" applyNumberFormat="1" applyFont="1" applyFill="1" applyBorder="1" applyAlignment="1" applyProtection="1">
      <alignment horizontal="center"/>
    </xf>
    <xf numFmtId="1" fontId="21" fillId="2" borderId="40" xfId="1" applyNumberFormat="1" applyFont="1" applyFill="1" applyBorder="1" applyAlignment="1" applyProtection="1">
      <alignment horizontal="center"/>
    </xf>
    <xf numFmtId="0" fontId="17" fillId="2" borderId="43" xfId="1" applyFont="1" applyFill="1" applyBorder="1" applyAlignment="1" applyProtection="1">
      <alignment horizontal="center"/>
    </xf>
    <xf numFmtId="1" fontId="10" fillId="2" borderId="40" xfId="1" applyNumberFormat="1" applyFont="1" applyFill="1" applyBorder="1" applyAlignment="1" applyProtection="1">
      <alignment horizontal="center"/>
    </xf>
    <xf numFmtId="0" fontId="17" fillId="2" borderId="30" xfId="1" applyFont="1" applyFill="1" applyBorder="1" applyAlignment="1" applyProtection="1">
      <alignment horizontal="center"/>
    </xf>
    <xf numFmtId="1" fontId="10" fillId="2" borderId="33" xfId="1" applyNumberFormat="1" applyFont="1" applyFill="1" applyBorder="1" applyAlignment="1" applyProtection="1">
      <alignment horizontal="center"/>
    </xf>
    <xf numFmtId="0" fontId="1" fillId="0" borderId="7" xfId="1" applyBorder="1"/>
    <xf numFmtId="0" fontId="17" fillId="2" borderId="33" xfId="1" quotePrefix="1" applyFont="1" applyFill="1" applyBorder="1" applyAlignment="1" applyProtection="1">
      <alignment horizontal="center"/>
    </xf>
    <xf numFmtId="0" fontId="15" fillId="2" borderId="35" xfId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19" fillId="5" borderId="41" xfId="1" applyFont="1" applyFill="1" applyBorder="1" applyAlignment="1">
      <alignment horizontal="left" vertical="center"/>
    </xf>
    <xf numFmtId="0" fontId="22" fillId="0" borderId="0" xfId="0" applyFont="1"/>
    <xf numFmtId="0" fontId="19" fillId="0" borderId="41" xfId="1" applyFont="1" applyFill="1" applyBorder="1" applyAlignment="1">
      <alignment horizontal="left"/>
    </xf>
    <xf numFmtId="0" fontId="19" fillId="5" borderId="33" xfId="1" applyFont="1" applyFill="1" applyBorder="1" applyAlignment="1" applyProtection="1">
      <alignment horizontal="center"/>
      <protection locked="0"/>
    </xf>
    <xf numFmtId="0" fontId="19" fillId="2" borderId="34" xfId="1" applyFont="1" applyFill="1" applyBorder="1" applyAlignment="1" applyProtection="1">
      <alignment horizontal="center"/>
    </xf>
    <xf numFmtId="0" fontId="19" fillId="7" borderId="33" xfId="1" applyFont="1" applyFill="1" applyBorder="1" applyAlignment="1" applyProtection="1">
      <alignment horizontal="center"/>
      <protection locked="0"/>
    </xf>
    <xf numFmtId="0" fontId="15" fillId="2" borderId="44" xfId="1" applyFont="1" applyFill="1" applyBorder="1" applyAlignment="1" applyProtection="1">
      <alignment horizontal="center"/>
    </xf>
    <xf numFmtId="0" fontId="15" fillId="2" borderId="45" xfId="1" applyFont="1" applyFill="1" applyBorder="1" applyAlignment="1" applyProtection="1">
      <alignment horizontal="center"/>
    </xf>
    <xf numFmtId="0" fontId="17" fillId="2" borderId="46" xfId="1" applyFont="1" applyFill="1" applyBorder="1" applyAlignment="1" applyProtection="1">
      <alignment horizontal="center"/>
    </xf>
    <xf numFmtId="0" fontId="17" fillId="2" borderId="47" xfId="1" applyFont="1" applyFill="1" applyBorder="1" applyAlignment="1" applyProtection="1">
      <alignment horizontal="center"/>
    </xf>
    <xf numFmtId="0" fontId="14" fillId="2" borderId="48" xfId="1" applyFont="1" applyFill="1" applyBorder="1" applyAlignment="1" applyProtection="1">
      <alignment horizontal="center"/>
    </xf>
    <xf numFmtId="0" fontId="14" fillId="2" borderId="49" xfId="1" applyFont="1" applyFill="1" applyBorder="1" applyProtection="1"/>
    <xf numFmtId="0" fontId="13" fillId="2" borderId="50" xfId="1" applyFont="1" applyFill="1" applyBorder="1" applyAlignment="1" applyProtection="1">
      <alignment horizontal="center"/>
    </xf>
    <xf numFmtId="1" fontId="10" fillId="2" borderId="51" xfId="1" applyNumberFormat="1" applyFont="1" applyFill="1" applyBorder="1" applyAlignment="1" applyProtection="1">
      <alignment horizontal="center"/>
    </xf>
    <xf numFmtId="1" fontId="10" fillId="2" borderId="49" xfId="1" applyNumberFormat="1" applyFont="1" applyFill="1" applyBorder="1" applyAlignment="1" applyProtection="1">
      <alignment horizontal="center"/>
    </xf>
    <xf numFmtId="1" fontId="23" fillId="2" borderId="52" xfId="1" applyNumberFormat="1" applyFont="1" applyFill="1" applyBorder="1" applyAlignment="1" applyProtection="1">
      <alignment horizontal="center"/>
    </xf>
    <xf numFmtId="0" fontId="24" fillId="2" borderId="46" xfId="1" applyFont="1" applyFill="1" applyBorder="1" applyAlignment="1" applyProtection="1">
      <alignment horizontal="center"/>
    </xf>
    <xf numFmtId="1" fontId="13" fillId="2" borderId="52" xfId="1" applyNumberFormat="1" applyFont="1" applyFill="1" applyBorder="1" applyAlignment="1" applyProtection="1">
      <alignment horizontal="center"/>
    </xf>
    <xf numFmtId="0" fontId="24" fillId="2" borderId="47" xfId="1" applyFont="1" applyFill="1" applyBorder="1" applyAlignment="1" applyProtection="1">
      <alignment horizontal="center"/>
    </xf>
    <xf numFmtId="1" fontId="10" fillId="2" borderId="48" xfId="1" applyNumberFormat="1" applyFont="1" applyFill="1" applyBorder="1" applyAlignment="1" applyProtection="1">
      <alignment horizontal="center"/>
    </xf>
    <xf numFmtId="0" fontId="14" fillId="2" borderId="47" xfId="1" applyFont="1" applyFill="1" applyBorder="1" applyAlignment="1" applyProtection="1">
      <alignment horizontal="center"/>
    </xf>
    <xf numFmtId="0" fontId="25" fillId="8" borderId="53" xfId="1" applyFont="1" applyFill="1" applyBorder="1" applyAlignment="1" applyProtection="1">
      <alignment horizontal="center"/>
    </xf>
    <xf numFmtId="0" fontId="25" fillId="8" borderId="54" xfId="1" applyFont="1" applyFill="1" applyBorder="1" applyProtection="1"/>
    <xf numFmtId="0" fontId="26" fillId="8" borderId="0" xfId="1" applyFont="1" applyFill="1" applyBorder="1" applyAlignment="1" applyProtection="1">
      <alignment horizontal="center"/>
    </xf>
    <xf numFmtId="1" fontId="26" fillId="8" borderId="55" xfId="1" applyNumberFormat="1" applyFont="1" applyFill="1" applyBorder="1" applyAlignment="1" applyProtection="1">
      <alignment horizontal="center"/>
    </xf>
    <xf numFmtId="1" fontId="27" fillId="8" borderId="55" xfId="1" applyNumberFormat="1" applyFont="1" applyFill="1" applyBorder="1" applyAlignment="1" applyProtection="1">
      <alignment horizontal="center"/>
    </xf>
    <xf numFmtId="0" fontId="28" fillId="0" borderId="7" xfId="1" applyFont="1" applyBorder="1"/>
    <xf numFmtId="0" fontId="28" fillId="0" borderId="0" xfId="1" applyFont="1"/>
    <xf numFmtId="1" fontId="13" fillId="2" borderId="56" xfId="1" applyNumberFormat="1" applyFont="1" applyFill="1" applyBorder="1" applyAlignment="1" applyProtection="1">
      <alignment horizontal="center"/>
      <protection hidden="1"/>
    </xf>
    <xf numFmtId="1" fontId="17" fillId="2" borderId="57" xfId="1" applyNumberFormat="1" applyFont="1" applyFill="1" applyBorder="1" applyAlignment="1" applyProtection="1">
      <alignment horizontal="center"/>
    </xf>
    <xf numFmtId="1" fontId="13" fillId="2" borderId="57" xfId="1" applyNumberFormat="1" applyFont="1" applyFill="1" applyBorder="1" applyAlignment="1" applyProtection="1">
      <alignment horizontal="center"/>
    </xf>
    <xf numFmtId="0" fontId="13" fillId="2" borderId="57" xfId="1" applyFont="1" applyFill="1" applyBorder="1" applyProtection="1"/>
    <xf numFmtId="1" fontId="13" fillId="2" borderId="58" xfId="1" applyNumberFormat="1" applyFont="1" applyFill="1" applyBorder="1" applyAlignment="1" applyProtection="1">
      <alignment horizontal="center"/>
    </xf>
    <xf numFmtId="1" fontId="13" fillId="2" borderId="59" xfId="1" applyNumberFormat="1" applyFont="1" applyFill="1" applyBorder="1" applyAlignment="1" applyProtection="1">
      <alignment horizontal="center"/>
    </xf>
    <xf numFmtId="0" fontId="13" fillId="2" borderId="59" xfId="1" applyFont="1" applyFill="1" applyBorder="1" applyProtection="1"/>
    <xf numFmtId="16" fontId="17" fillId="2" borderId="60" xfId="1" quotePrefix="1" applyNumberFormat="1" applyFont="1" applyFill="1" applyBorder="1" applyAlignment="1" applyProtection="1">
      <alignment horizontal="center"/>
    </xf>
    <xf numFmtId="0" fontId="14" fillId="2" borderId="61" xfId="1" applyFont="1" applyFill="1" applyBorder="1" applyProtection="1"/>
    <xf numFmtId="0" fontId="17" fillId="2" borderId="29" xfId="1" applyFont="1" applyFill="1" applyBorder="1" applyAlignment="1" applyProtection="1">
      <alignment horizontal="center"/>
    </xf>
    <xf numFmtId="0" fontId="19" fillId="3" borderId="34" xfId="1" applyFont="1" applyFill="1" applyBorder="1" applyAlignment="1" applyProtection="1">
      <alignment horizontal="center"/>
    </xf>
    <xf numFmtId="0" fontId="19" fillId="5" borderId="41" xfId="0" applyFont="1" applyFill="1" applyBorder="1" applyAlignment="1">
      <alignment vertical="center"/>
    </xf>
    <xf numFmtId="0" fontId="15" fillId="5" borderId="41" xfId="1" applyFont="1" applyFill="1" applyBorder="1" applyAlignment="1" applyProtection="1">
      <alignment horizontal="center"/>
      <protection locked="0"/>
    </xf>
    <xf numFmtId="1" fontId="20" fillId="5" borderId="7" xfId="1" applyNumberFormat="1" applyFont="1" applyFill="1" applyBorder="1" applyAlignment="1" applyProtection="1">
      <alignment horizontal="center"/>
    </xf>
    <xf numFmtId="1" fontId="15" fillId="5" borderId="7" xfId="1" applyNumberFormat="1" applyFont="1" applyFill="1" applyBorder="1" applyAlignment="1" applyProtection="1">
      <alignment horizontal="center"/>
      <protection locked="0"/>
    </xf>
    <xf numFmtId="0" fontId="15" fillId="5" borderId="40" xfId="1" applyFont="1" applyFill="1" applyBorder="1" applyAlignment="1" applyProtection="1">
      <alignment horizontal="center"/>
      <protection locked="0"/>
    </xf>
    <xf numFmtId="1" fontId="29" fillId="5" borderId="39" xfId="1" applyNumberFormat="1" applyFont="1" applyFill="1" applyBorder="1" applyAlignment="1" applyProtection="1">
      <alignment horizontal="center"/>
      <protection locked="0"/>
    </xf>
    <xf numFmtId="1" fontId="29" fillId="3" borderId="7" xfId="1" applyNumberFormat="1" applyFont="1" applyFill="1" applyBorder="1" applyAlignment="1" applyProtection="1">
      <alignment horizontal="center"/>
    </xf>
    <xf numFmtId="1" fontId="29" fillId="5" borderId="7" xfId="1" applyNumberFormat="1" applyFont="1" applyFill="1" applyBorder="1" applyAlignment="1" applyProtection="1">
      <alignment horizontal="center"/>
      <protection locked="0"/>
    </xf>
    <xf numFmtId="0" fontId="30" fillId="5" borderId="41" xfId="1" applyFont="1" applyFill="1" applyBorder="1" applyAlignment="1" applyProtection="1">
      <alignment horizontal="center"/>
      <protection locked="0"/>
    </xf>
    <xf numFmtId="0" fontId="31" fillId="5" borderId="7" xfId="1" applyFont="1" applyFill="1" applyBorder="1"/>
    <xf numFmtId="0" fontId="19" fillId="5" borderId="41" xfId="0" applyFont="1" applyFill="1" applyBorder="1" applyAlignment="1">
      <alignment vertical="center" wrapText="1"/>
    </xf>
    <xf numFmtId="0" fontId="19" fillId="0" borderId="7" xfId="1" applyFont="1" applyBorder="1"/>
    <xf numFmtId="0" fontId="15" fillId="0" borderId="41" xfId="1" applyFont="1" applyFill="1" applyBorder="1" applyAlignment="1" applyProtection="1">
      <alignment horizontal="center"/>
      <protection locked="0"/>
    </xf>
    <xf numFmtId="1" fontId="15" fillId="0" borderId="7" xfId="1" applyNumberFormat="1" applyFont="1" applyFill="1" applyBorder="1" applyAlignment="1" applyProtection="1">
      <alignment horizontal="center"/>
      <protection locked="0"/>
    </xf>
    <xf numFmtId="0" fontId="15" fillId="0" borderId="40" xfId="1" applyFont="1" applyFill="1" applyBorder="1" applyAlignment="1" applyProtection="1">
      <alignment horizontal="center"/>
      <protection locked="0"/>
    </xf>
    <xf numFmtId="0" fontId="22" fillId="0" borderId="7" xfId="1" applyFont="1" applyBorder="1"/>
    <xf numFmtId="0" fontId="19" fillId="0" borderId="7" xfId="0" applyFont="1" applyFill="1" applyBorder="1"/>
    <xf numFmtId="0" fontId="32" fillId="0" borderId="7" xfId="1" applyFont="1" applyBorder="1"/>
    <xf numFmtId="0" fontId="19" fillId="0" borderId="7" xfId="0" applyFont="1" applyBorder="1"/>
    <xf numFmtId="0" fontId="20" fillId="0" borderId="33" xfId="1" applyFont="1" applyFill="1" applyBorder="1" applyAlignment="1" applyProtection="1">
      <alignment horizontal="center"/>
      <protection locked="0"/>
    </xf>
    <xf numFmtId="0" fontId="19" fillId="0" borderId="40" xfId="1" applyFont="1" applyFill="1" applyBorder="1" applyAlignment="1">
      <alignment horizontal="left"/>
    </xf>
    <xf numFmtId="0" fontId="17" fillId="2" borderId="50" xfId="1" applyFont="1" applyFill="1" applyBorder="1" applyAlignment="1" applyProtection="1">
      <alignment horizontal="center"/>
    </xf>
    <xf numFmtId="1" fontId="21" fillId="2" borderId="49" xfId="1" applyNumberFormat="1" applyFont="1" applyFill="1" applyBorder="1" applyAlignment="1" applyProtection="1">
      <alignment horizontal="center"/>
    </xf>
    <xf numFmtId="16" fontId="17" fillId="2" borderId="28" xfId="1" quotePrefix="1" applyNumberFormat="1" applyFont="1" applyFill="1" applyBorder="1" applyAlignment="1" applyProtection="1">
      <alignment horizontal="center"/>
    </xf>
    <xf numFmtId="0" fontId="20" fillId="2" borderId="13" xfId="1" applyFont="1" applyFill="1" applyBorder="1" applyAlignment="1" applyProtection="1">
      <alignment horizontal="center"/>
    </xf>
    <xf numFmtId="0" fontId="17" fillId="2" borderId="62" xfId="1" applyFont="1" applyFill="1" applyBorder="1" applyAlignment="1" applyProtection="1">
      <alignment horizontal="center"/>
    </xf>
    <xf numFmtId="1" fontId="10" fillId="0" borderId="0" xfId="1" applyNumberFormat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1" fontId="10" fillId="0" borderId="63" xfId="1" applyNumberFormat="1" applyFont="1" applyFill="1" applyBorder="1" applyAlignment="1" applyProtection="1">
      <alignment horizontal="center"/>
      <protection locked="0"/>
    </xf>
    <xf numFmtId="0" fontId="22" fillId="0" borderId="7" xfId="1" applyFont="1" applyFill="1" applyBorder="1" applyProtection="1">
      <protection locked="0"/>
    </xf>
    <xf numFmtId="0" fontId="16" fillId="0" borderId="0" xfId="1" applyFont="1" applyFill="1" applyProtection="1">
      <protection locked="0"/>
    </xf>
    <xf numFmtId="0" fontId="20" fillId="3" borderId="34" xfId="1" applyFont="1" applyFill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32" fillId="0" borderId="64" xfId="0" applyFont="1" applyBorder="1" applyAlignment="1">
      <alignment horizontal="left"/>
    </xf>
    <xf numFmtId="1" fontId="29" fillId="0" borderId="39" xfId="1" applyNumberFormat="1" applyFont="1" applyFill="1" applyBorder="1" applyAlignment="1" applyProtection="1">
      <alignment horizontal="center"/>
      <protection locked="0"/>
    </xf>
    <xf numFmtId="1" fontId="29" fillId="2" borderId="7" xfId="1" applyNumberFormat="1" applyFont="1" applyFill="1" applyBorder="1" applyAlignment="1" applyProtection="1">
      <alignment horizontal="center"/>
    </xf>
    <xf numFmtId="1" fontId="29" fillId="0" borderId="7" xfId="1" applyNumberFormat="1" applyFont="1" applyFill="1" applyBorder="1" applyAlignment="1" applyProtection="1">
      <alignment horizontal="center"/>
      <protection locked="0"/>
    </xf>
    <xf numFmtId="1" fontId="30" fillId="0" borderId="7" xfId="1" applyNumberFormat="1" applyFont="1" applyFill="1" applyBorder="1" applyAlignment="1" applyProtection="1">
      <alignment horizontal="center"/>
      <protection locked="0"/>
    </xf>
    <xf numFmtId="0" fontId="30" fillId="0" borderId="40" xfId="1" applyFont="1" applyFill="1" applyBorder="1" applyAlignment="1" applyProtection="1">
      <alignment horizontal="center"/>
      <protection locked="0"/>
    </xf>
    <xf numFmtId="0" fontId="19" fillId="0" borderId="34" xfId="1" applyFont="1" applyFill="1" applyBorder="1"/>
    <xf numFmtId="0" fontId="20" fillId="2" borderId="44" xfId="1" applyFont="1" applyFill="1" applyBorder="1" applyAlignment="1" applyProtection="1">
      <alignment horizontal="center"/>
    </xf>
    <xf numFmtId="0" fontId="20" fillId="2" borderId="65" xfId="1" applyFont="1" applyFill="1" applyBorder="1" applyAlignment="1" applyProtection="1">
      <alignment horizontal="center"/>
    </xf>
    <xf numFmtId="0" fontId="17" fillId="2" borderId="65" xfId="1" applyFont="1" applyFill="1" applyBorder="1" applyAlignment="1" applyProtection="1">
      <alignment horizontal="center"/>
    </xf>
    <xf numFmtId="0" fontId="20" fillId="2" borderId="66" xfId="1" applyFont="1" applyFill="1" applyBorder="1" applyAlignment="1" applyProtection="1">
      <alignment horizontal="center"/>
    </xf>
    <xf numFmtId="0" fontId="20" fillId="2" borderId="67" xfId="1" applyFont="1" applyFill="1" applyBorder="1" applyAlignment="1" applyProtection="1">
      <alignment horizontal="center"/>
    </xf>
    <xf numFmtId="0" fontId="13" fillId="2" borderId="68" xfId="1" applyFont="1" applyFill="1" applyBorder="1" applyAlignment="1" applyProtection="1">
      <alignment horizontal="center"/>
    </xf>
    <xf numFmtId="0" fontId="25" fillId="8" borderId="60" xfId="1" applyFont="1" applyFill="1" applyBorder="1" applyAlignment="1" applyProtection="1">
      <alignment horizontal="center"/>
      <protection locked="0"/>
    </xf>
    <xf numFmtId="0" fontId="25" fillId="8" borderId="61" xfId="1" applyFont="1" applyFill="1" applyBorder="1" applyAlignment="1" applyProtection="1">
      <alignment horizontal="center"/>
      <protection locked="0"/>
    </xf>
    <xf numFmtId="0" fontId="26" fillId="8" borderId="69" xfId="1" applyFont="1" applyFill="1" applyBorder="1" applyAlignment="1" applyProtection="1">
      <alignment horizontal="center"/>
    </xf>
    <xf numFmtId="1" fontId="33" fillId="8" borderId="0" xfId="1" applyNumberFormat="1" applyFont="1" applyFill="1" applyBorder="1" applyAlignment="1" applyProtection="1">
      <alignment horizontal="center"/>
    </xf>
    <xf numFmtId="1" fontId="26" fillId="8" borderId="0" xfId="1" applyNumberFormat="1" applyFont="1" applyFill="1" applyBorder="1" applyAlignment="1" applyProtection="1">
      <alignment horizontal="center"/>
    </xf>
    <xf numFmtId="0" fontId="22" fillId="8" borderId="7" xfId="1" applyFont="1" applyFill="1" applyBorder="1" applyProtection="1">
      <protection locked="0"/>
    </xf>
    <xf numFmtId="0" fontId="28" fillId="8" borderId="0" xfId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13" fillId="2" borderId="60" xfId="1" applyFont="1" applyFill="1" applyBorder="1" applyAlignment="1" applyProtection="1">
      <alignment horizontal="center"/>
    </xf>
    <xf numFmtId="0" fontId="13" fillId="2" borderId="61" xfId="1" applyFont="1" applyFill="1" applyBorder="1" applyAlignment="1" applyProtection="1">
      <alignment horizontal="center"/>
    </xf>
    <xf numFmtId="1" fontId="13" fillId="0" borderId="29" xfId="1" applyNumberFormat="1" applyFont="1" applyFill="1" applyBorder="1" applyAlignment="1" applyProtection="1">
      <alignment horizontal="center"/>
    </xf>
    <xf numFmtId="1" fontId="10" fillId="0" borderId="29" xfId="1" applyNumberFormat="1" applyFont="1" applyFill="1" applyBorder="1" applyAlignment="1" applyProtection="1">
      <alignment horizontal="center"/>
    </xf>
    <xf numFmtId="0" fontId="24" fillId="0" borderId="29" xfId="1" applyFont="1" applyFill="1" applyBorder="1" applyAlignment="1" applyProtection="1">
      <alignment horizontal="center"/>
    </xf>
    <xf numFmtId="1" fontId="13" fillId="0" borderId="70" xfId="1" applyNumberFormat="1" applyFont="1" applyFill="1" applyBorder="1" applyAlignment="1" applyProtection="1">
      <alignment horizontal="center"/>
    </xf>
    <xf numFmtId="0" fontId="22" fillId="0" borderId="7" xfId="1" applyFont="1" applyFill="1" applyBorder="1"/>
    <xf numFmtId="0" fontId="16" fillId="0" borderId="29" xfId="1" applyFont="1" applyFill="1" applyBorder="1"/>
    <xf numFmtId="1" fontId="20" fillId="0" borderId="39" xfId="0" applyNumberFormat="1" applyFont="1" applyBorder="1" applyAlignment="1" applyProtection="1">
      <alignment horizontal="center"/>
      <protection locked="0"/>
    </xf>
    <xf numFmtId="0" fontId="32" fillId="0" borderId="40" xfId="1" applyFont="1" applyFill="1" applyBorder="1" applyAlignment="1">
      <alignment horizontal="left"/>
    </xf>
    <xf numFmtId="1" fontId="29" fillId="0" borderId="71" xfId="0" applyNumberFormat="1" applyFont="1" applyBorder="1" applyAlignment="1" applyProtection="1">
      <alignment horizontal="center"/>
      <protection locked="0"/>
    </xf>
    <xf numFmtId="1" fontId="20" fillId="0" borderId="71" xfId="0" applyNumberFormat="1" applyFont="1" applyBorder="1" applyAlignment="1" applyProtection="1">
      <alignment horizontal="center"/>
      <protection locked="0"/>
    </xf>
    <xf numFmtId="0" fontId="19" fillId="0" borderId="7" xfId="1" applyFont="1" applyFill="1" applyBorder="1"/>
    <xf numFmtId="1" fontId="20" fillId="0" borderId="34" xfId="1" applyNumberFormat="1" applyFont="1" applyFill="1" applyBorder="1" applyAlignment="1" applyProtection="1">
      <alignment horizontal="center"/>
      <protection locked="0"/>
    </xf>
    <xf numFmtId="0" fontId="15" fillId="0" borderId="33" xfId="1" applyFont="1" applyFill="1" applyBorder="1" applyAlignment="1" applyProtection="1">
      <alignment horizontal="center"/>
      <protection locked="0"/>
    </xf>
    <xf numFmtId="0" fontId="20" fillId="2" borderId="48" xfId="1" applyFont="1" applyFill="1" applyBorder="1" applyAlignment="1" applyProtection="1">
      <alignment horizontal="center"/>
    </xf>
    <xf numFmtId="0" fontId="15" fillId="2" borderId="52" xfId="1" applyFont="1" applyFill="1" applyBorder="1" applyProtection="1"/>
    <xf numFmtId="0" fontId="13" fillId="2" borderId="72" xfId="1" applyFont="1" applyFill="1" applyBorder="1" applyAlignment="1" applyProtection="1">
      <alignment horizontal="center"/>
    </xf>
    <xf numFmtId="1" fontId="10" fillId="2" borderId="73" xfId="1" applyNumberFormat="1" applyFont="1" applyFill="1" applyBorder="1" applyAlignment="1" applyProtection="1">
      <alignment horizontal="center"/>
    </xf>
    <xf numFmtId="0" fontId="20" fillId="8" borderId="48" xfId="1" applyFont="1" applyFill="1" applyBorder="1" applyAlignment="1" applyProtection="1">
      <alignment horizontal="center"/>
    </xf>
    <xf numFmtId="0" fontId="15" fillId="8" borderId="52" xfId="1" applyFont="1" applyFill="1" applyBorder="1" applyProtection="1"/>
    <xf numFmtId="1" fontId="10" fillId="8" borderId="51" xfId="1" applyNumberFormat="1" applyFont="1" applyFill="1" applyBorder="1" applyAlignment="1" applyProtection="1">
      <alignment horizontal="center"/>
    </xf>
    <xf numFmtId="1" fontId="26" fillId="8" borderId="51" xfId="1" applyNumberFormat="1" applyFont="1" applyFill="1" applyBorder="1" applyAlignment="1" applyProtection="1">
      <alignment horizontal="center"/>
    </xf>
    <xf numFmtId="1" fontId="26" fillId="8" borderId="72" xfId="1" applyNumberFormat="1" applyFont="1" applyFill="1" applyBorder="1" applyAlignment="1" applyProtection="1">
      <alignment horizontal="center"/>
    </xf>
    <xf numFmtId="0" fontId="8" fillId="2" borderId="48" xfId="1" applyFont="1" applyFill="1" applyBorder="1" applyAlignment="1" applyProtection="1">
      <alignment horizontal="center"/>
    </xf>
    <xf numFmtId="0" fontId="8" fillId="2" borderId="52" xfId="1" applyFont="1" applyFill="1" applyBorder="1" applyProtection="1"/>
    <xf numFmtId="0" fontId="7" fillId="2" borderId="72" xfId="1" applyFont="1" applyFill="1" applyBorder="1" applyAlignment="1" applyProtection="1">
      <alignment horizontal="center"/>
    </xf>
    <xf numFmtId="1" fontId="7" fillId="2" borderId="74" xfId="1" applyNumberFormat="1" applyFont="1" applyFill="1" applyBorder="1" applyAlignment="1" applyProtection="1">
      <alignment horizontal="center"/>
    </xf>
    <xf numFmtId="1" fontId="7" fillId="2" borderId="67" xfId="1" applyNumberFormat="1" applyFont="1" applyFill="1" applyBorder="1" applyAlignment="1" applyProtection="1">
      <alignment horizontal="center"/>
    </xf>
    <xf numFmtId="1" fontId="34" fillId="2" borderId="68" xfId="1" applyNumberFormat="1" applyFont="1" applyFill="1" applyBorder="1" applyAlignment="1" applyProtection="1">
      <alignment horizontal="center"/>
    </xf>
    <xf numFmtId="1" fontId="7" fillId="2" borderId="51" xfId="1" applyNumberFormat="1" applyFont="1" applyFill="1" applyBorder="1" applyAlignment="1" applyProtection="1">
      <alignment horizontal="center"/>
    </xf>
    <xf numFmtId="1" fontId="7" fillId="2" borderId="49" xfId="1" applyNumberFormat="1" applyFont="1" applyFill="1" applyBorder="1" applyAlignment="1" applyProtection="1">
      <alignment horizontal="center"/>
    </xf>
    <xf numFmtId="0" fontId="35" fillId="2" borderId="47" xfId="1" applyFont="1" applyFill="1" applyBorder="1" applyAlignment="1" applyProtection="1">
      <alignment horizontal="center"/>
    </xf>
    <xf numFmtId="0" fontId="36" fillId="0" borderId="0" xfId="1" applyFont="1"/>
    <xf numFmtId="0" fontId="27" fillId="8" borderId="63" xfId="1" applyFont="1" applyFill="1" applyBorder="1" applyAlignment="1" applyProtection="1">
      <alignment horizontal="center"/>
    </xf>
    <xf numFmtId="0" fontId="27" fillId="8" borderId="0" xfId="1" applyFont="1" applyFill="1" applyBorder="1" applyProtection="1"/>
    <xf numFmtId="0" fontId="37" fillId="8" borderId="7" xfId="1" applyFont="1" applyFill="1" applyBorder="1"/>
    <xf numFmtId="0" fontId="38" fillId="8" borderId="0" xfId="1" applyFont="1" applyFill="1"/>
    <xf numFmtId="0" fontId="14" fillId="0" borderId="63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13" fillId="2" borderId="63" xfId="1" applyNumberFormat="1" applyFont="1" applyFill="1" applyBorder="1" applyAlignment="1" applyProtection="1">
      <alignment horizontal="center"/>
    </xf>
    <xf numFmtId="1" fontId="13" fillId="2" borderId="0" xfId="1" applyNumberFormat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/>
    </xf>
    <xf numFmtId="0" fontId="15" fillId="2" borderId="7" xfId="1" applyFont="1" applyFill="1" applyBorder="1" applyProtection="1"/>
    <xf numFmtId="0" fontId="9" fillId="2" borderId="35" xfId="1" applyFont="1" applyFill="1" applyBorder="1" applyAlignment="1" applyProtection="1">
      <alignment horizontal="center"/>
    </xf>
    <xf numFmtId="0" fontId="15" fillId="2" borderId="29" xfId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9" fillId="3" borderId="7" xfId="0" applyFont="1" applyFill="1" applyBorder="1" applyAlignment="1" applyProtection="1">
      <alignment horizontal="center"/>
      <protection locked="0"/>
    </xf>
    <xf numFmtId="0" fontId="20" fillId="0" borderId="40" xfId="1" applyFont="1" applyFill="1" applyBorder="1" applyAlignment="1" applyProtection="1">
      <alignment horizontal="left"/>
      <protection locked="0"/>
    </xf>
    <xf numFmtId="0" fontId="15" fillId="2" borderId="7" xfId="1" applyFont="1" applyFill="1" applyBorder="1" applyAlignment="1" applyProtection="1">
      <alignment horizontal="center"/>
    </xf>
    <xf numFmtId="0" fontId="20" fillId="3" borderId="45" xfId="1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>
      <alignment vertical="center" wrapText="1"/>
    </xf>
    <xf numFmtId="0" fontId="15" fillId="6" borderId="7" xfId="0" applyFont="1" applyFill="1" applyBorder="1" applyAlignment="1">
      <alignment horizontal="center"/>
    </xf>
    <xf numFmtId="0" fontId="20" fillId="2" borderId="66" xfId="1" applyFont="1" applyFill="1" applyBorder="1" applyAlignment="1" applyProtection="1">
      <alignment horizontal="center" vertical="center" wrapText="1"/>
    </xf>
    <xf numFmtId="0" fontId="10" fillId="2" borderId="68" xfId="1" applyFont="1" applyFill="1" applyBorder="1" applyAlignment="1" applyProtection="1">
      <alignment horizontal="center"/>
    </xf>
    <xf numFmtId="1" fontId="10" fillId="2" borderId="74" xfId="1" applyNumberFormat="1" applyFont="1" applyFill="1" applyBorder="1" applyAlignment="1" applyProtection="1">
      <alignment horizontal="center"/>
    </xf>
    <xf numFmtId="1" fontId="10" fillId="2" borderId="67" xfId="1" applyNumberFormat="1" applyFont="1" applyFill="1" applyBorder="1" applyAlignment="1" applyProtection="1">
      <alignment horizontal="center"/>
    </xf>
    <xf numFmtId="1" fontId="15" fillId="2" borderId="75" xfId="1" applyNumberFormat="1" applyFont="1" applyFill="1" applyBorder="1" applyAlignment="1" applyProtection="1">
      <alignment horizontal="center"/>
    </xf>
    <xf numFmtId="1" fontId="10" fillId="2" borderId="66" xfId="1" applyNumberFormat="1" applyFont="1" applyFill="1" applyBorder="1" applyAlignment="1" applyProtection="1">
      <alignment horizontal="center"/>
    </xf>
    <xf numFmtId="0" fontId="20" fillId="8" borderId="53" xfId="1" applyFont="1" applyFill="1" applyBorder="1" applyAlignment="1" applyProtection="1">
      <alignment horizontal="center" vertical="center" wrapText="1"/>
    </xf>
    <xf numFmtId="0" fontId="20" fillId="8" borderId="54" xfId="1" applyFont="1" applyFill="1" applyBorder="1" applyAlignment="1" applyProtection="1">
      <alignment horizontal="center"/>
    </xf>
    <xf numFmtId="1" fontId="10" fillId="8" borderId="76" xfId="1" applyNumberFormat="1" applyFont="1" applyFill="1" applyBorder="1" applyAlignment="1" applyProtection="1">
      <alignment horizontal="center"/>
    </xf>
    <xf numFmtId="1" fontId="26" fillId="8" borderId="76" xfId="1" applyNumberFormat="1" applyFont="1" applyFill="1" applyBorder="1" applyAlignment="1" applyProtection="1">
      <alignment horizontal="center"/>
    </xf>
    <xf numFmtId="1" fontId="26" fillId="8" borderId="56" xfId="1" applyNumberFormat="1" applyFont="1" applyFill="1" applyBorder="1" applyAlignment="1" applyProtection="1">
      <alignment horizontal="center"/>
    </xf>
    <xf numFmtId="1" fontId="7" fillId="2" borderId="77" xfId="1" applyNumberFormat="1" applyFont="1" applyFill="1" applyBorder="1" applyAlignment="1" applyProtection="1">
      <alignment horizontal="center"/>
    </xf>
    <xf numFmtId="1" fontId="7" fillId="2" borderId="78" xfId="1" applyNumberFormat="1" applyFont="1" applyFill="1" applyBorder="1" applyAlignment="1" applyProtection="1">
      <alignment horizontal="center"/>
    </xf>
    <xf numFmtId="1" fontId="7" fillId="2" borderId="79" xfId="1" applyNumberFormat="1" applyFont="1" applyFill="1" applyBorder="1" applyAlignment="1" applyProtection="1">
      <alignment horizontal="center"/>
    </xf>
    <xf numFmtId="1" fontId="7" fillId="2" borderId="80" xfId="1" applyNumberFormat="1" applyFont="1" applyFill="1" applyBorder="1" applyAlignment="1" applyProtection="1">
      <alignment horizontal="center"/>
    </xf>
    <xf numFmtId="0" fontId="14" fillId="0" borderId="81" xfId="1" applyFont="1" applyFill="1" applyBorder="1" applyAlignment="1" applyProtection="1">
      <alignment vertical="center"/>
    </xf>
    <xf numFmtId="0" fontId="3" fillId="0" borderId="82" xfId="0" applyFont="1" applyFill="1" applyBorder="1" applyAlignment="1">
      <alignment vertical="center"/>
    </xf>
    <xf numFmtId="1" fontId="3" fillId="0" borderId="82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13" fillId="5" borderId="63" xfId="1" applyNumberFormat="1" applyFont="1" applyFill="1" applyBorder="1" applyAlignment="1" applyProtection="1">
      <alignment horizontal="center"/>
    </xf>
    <xf numFmtId="1" fontId="13" fillId="5" borderId="0" xfId="1" applyNumberFormat="1" applyFont="1" applyFill="1" applyBorder="1" applyAlignment="1" applyProtection="1">
      <alignment horizontal="center"/>
    </xf>
    <xf numFmtId="0" fontId="14" fillId="5" borderId="0" xfId="1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7" xfId="1" applyFont="1" applyFill="1" applyBorder="1" applyProtection="1">
      <protection locked="0"/>
    </xf>
    <xf numFmtId="0" fontId="15" fillId="0" borderId="7" xfId="1" applyFont="1" applyFill="1" applyBorder="1" applyAlignment="1" applyProtection="1">
      <alignment horizontal="center"/>
      <protection locked="0"/>
    </xf>
    <xf numFmtId="0" fontId="15" fillId="0" borderId="40" xfId="1" applyFont="1" applyFill="1" applyBorder="1" applyAlignment="1" applyProtection="1">
      <alignment horizontal="center"/>
      <protection locked="0"/>
    </xf>
    <xf numFmtId="0" fontId="15" fillId="0" borderId="35" xfId="1" applyFont="1" applyFill="1" applyBorder="1" applyAlignment="1" applyProtection="1">
      <alignment horizontal="center"/>
      <protection locked="0"/>
    </xf>
    <xf numFmtId="0" fontId="15" fillId="0" borderId="83" xfId="1" applyFont="1" applyFill="1" applyBorder="1" applyAlignment="1" applyProtection="1">
      <alignment horizontal="center"/>
      <protection locked="0"/>
    </xf>
    <xf numFmtId="0" fontId="1" fillId="0" borderId="0" xfId="1" applyBorder="1"/>
    <xf numFmtId="0" fontId="14" fillId="5" borderId="63" xfId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0" fillId="5" borderId="0" xfId="1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20" fillId="5" borderId="63" xfId="1" applyFont="1" applyFill="1" applyBorder="1" applyAlignment="1" applyProtection="1">
      <alignment horizontal="left" vertical="center" wrapText="1"/>
    </xf>
    <xf numFmtId="0" fontId="3" fillId="5" borderId="84" xfId="0" applyFont="1" applyFill="1" applyBorder="1" applyAlignment="1" applyProtection="1">
      <alignment horizontal="left" vertical="center" wrapText="1"/>
    </xf>
    <xf numFmtId="1" fontId="13" fillId="5" borderId="85" xfId="1" applyNumberFormat="1" applyFont="1" applyFill="1" applyBorder="1" applyAlignment="1" applyProtection="1">
      <alignment horizontal="center"/>
    </xf>
    <xf numFmtId="1" fontId="13" fillId="5" borderId="84" xfId="1" applyNumberFormat="1" applyFont="1" applyFill="1" applyBorder="1" applyAlignment="1" applyProtection="1">
      <alignment horizontal="center"/>
    </xf>
    <xf numFmtId="0" fontId="14" fillId="5" borderId="84" xfId="1" applyFont="1" applyFill="1" applyBorder="1" applyAlignment="1" applyProtection="1">
      <alignment horizontal="center"/>
    </xf>
    <xf numFmtId="1" fontId="9" fillId="2" borderId="86" xfId="1" applyNumberFormat="1" applyFont="1" applyFill="1" applyBorder="1" applyAlignment="1" applyProtection="1">
      <alignment horizontal="center" vertical="center"/>
    </xf>
    <xf numFmtId="1" fontId="9" fillId="2" borderId="87" xfId="1" applyNumberFormat="1" applyFont="1" applyFill="1" applyBorder="1" applyAlignment="1" applyProtection="1">
      <alignment horizontal="center" vertical="center"/>
    </xf>
    <xf numFmtId="1" fontId="9" fillId="2" borderId="29" xfId="1" applyNumberFormat="1" applyFont="1" applyFill="1" applyBorder="1" applyAlignment="1" applyProtection="1">
      <alignment horizontal="center" vertical="center"/>
    </xf>
    <xf numFmtId="0" fontId="1" fillId="2" borderId="70" xfId="1" applyFill="1" applyBorder="1" applyProtection="1"/>
    <xf numFmtId="0" fontId="1" fillId="2" borderId="29" xfId="1" applyFill="1" applyBorder="1" applyProtection="1"/>
    <xf numFmtId="0" fontId="20" fillId="2" borderId="33" xfId="1" applyFont="1" applyFill="1" applyBorder="1" applyAlignment="1" applyProtection="1">
      <alignment horizontal="center"/>
    </xf>
    <xf numFmtId="0" fontId="20" fillId="2" borderId="7" xfId="1" applyFont="1" applyFill="1" applyBorder="1" applyProtection="1"/>
    <xf numFmtId="1" fontId="20" fillId="2" borderId="35" xfId="1" applyNumberFormat="1" applyFont="1" applyFill="1" applyBorder="1" applyAlignment="1" applyProtection="1">
      <alignment horizontal="center"/>
    </xf>
    <xf numFmtId="1" fontId="20" fillId="2" borderId="41" xfId="1" applyNumberFormat="1" applyFont="1" applyFill="1" applyBorder="1" applyAlignment="1" applyProtection="1">
      <alignment horizontal="center"/>
    </xf>
    <xf numFmtId="1" fontId="20" fillId="2" borderId="36" xfId="1" applyNumberFormat="1" applyFont="1" applyFill="1" applyBorder="1" applyAlignment="1" applyProtection="1">
      <alignment horizontal="center"/>
    </xf>
    <xf numFmtId="0" fontId="1" fillId="2" borderId="37" xfId="1" applyFill="1" applyBorder="1" applyProtection="1"/>
    <xf numFmtId="0" fontId="1" fillId="2" borderId="35" xfId="1" applyFill="1" applyBorder="1" applyProtection="1"/>
    <xf numFmtId="0" fontId="1" fillId="2" borderId="34" xfId="1" applyFill="1" applyBorder="1" applyProtection="1"/>
    <xf numFmtId="1" fontId="1" fillId="2" borderId="40" xfId="1" applyNumberFormat="1" applyFill="1" applyBorder="1" applyProtection="1"/>
    <xf numFmtId="0" fontId="3" fillId="2" borderId="40" xfId="1" applyFont="1" applyFill="1" applyBorder="1" applyProtection="1"/>
    <xf numFmtId="0" fontId="3" fillId="2" borderId="35" xfId="1" applyFont="1" applyFill="1" applyBorder="1" applyProtection="1"/>
    <xf numFmtId="0" fontId="3" fillId="2" borderId="34" xfId="1" applyFont="1" applyFill="1" applyBorder="1" applyProtection="1"/>
    <xf numFmtId="0" fontId="3" fillId="2" borderId="36" xfId="1" applyFont="1" applyFill="1" applyBorder="1" applyProtection="1"/>
    <xf numFmtId="0" fontId="10" fillId="2" borderId="7" xfId="1" applyFont="1" applyFill="1" applyBorder="1" applyProtection="1"/>
    <xf numFmtId="1" fontId="9" fillId="2" borderId="41" xfId="1" applyNumberFormat="1" applyFont="1" applyFill="1" applyBorder="1" applyAlignment="1" applyProtection="1">
      <alignment horizontal="center"/>
    </xf>
    <xf numFmtId="0" fontId="9" fillId="2" borderId="35" xfId="1" applyFont="1" applyFill="1" applyBorder="1" applyProtection="1"/>
    <xf numFmtId="0" fontId="9" fillId="2" borderId="34" xfId="1" applyFont="1" applyFill="1" applyBorder="1" applyProtection="1"/>
    <xf numFmtId="1" fontId="9" fillId="2" borderId="40" xfId="1" applyNumberFormat="1" applyFont="1" applyFill="1" applyBorder="1" applyAlignment="1" applyProtection="1">
      <alignment horizontal="center"/>
    </xf>
    <xf numFmtId="0" fontId="39" fillId="2" borderId="88" xfId="1" applyFont="1" applyFill="1" applyBorder="1" applyProtection="1"/>
    <xf numFmtId="0" fontId="39" fillId="2" borderId="50" xfId="1" applyFont="1" applyFill="1" applyBorder="1" applyProtection="1"/>
    <xf numFmtId="0" fontId="39" fillId="2" borderId="89" xfId="1" applyFont="1" applyFill="1" applyBorder="1" applyProtection="1"/>
    <xf numFmtId="1" fontId="39" fillId="2" borderId="52" xfId="1" applyNumberFormat="1" applyFont="1" applyFill="1" applyBorder="1" applyProtection="1"/>
    <xf numFmtId="0" fontId="9" fillId="2" borderId="37" xfId="1" applyFont="1" applyFill="1" applyBorder="1" applyAlignment="1" applyProtection="1">
      <alignment horizontal="center" vertical="center" wrapText="1"/>
    </xf>
    <xf numFmtId="0" fontId="9" fillId="2" borderId="35" xfId="1" applyFont="1" applyFill="1" applyBorder="1" applyAlignment="1" applyProtection="1">
      <alignment horizontal="center" vertical="center" wrapText="1"/>
    </xf>
    <xf numFmtId="0" fontId="9" fillId="2" borderId="90" xfId="1" applyFont="1" applyFill="1" applyBorder="1" applyAlignment="1" applyProtection="1">
      <alignment horizontal="center" vertical="center" wrapText="1"/>
    </xf>
    <xf numFmtId="0" fontId="4" fillId="5" borderId="5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 wrapText="1"/>
      <protection locked="0"/>
    </xf>
    <xf numFmtId="0" fontId="20" fillId="0" borderId="35" xfId="1" applyFont="1" applyFill="1" applyBorder="1" applyAlignment="1" applyProtection="1">
      <alignment horizontal="center" vertical="center" wrapText="1"/>
      <protection locked="0"/>
    </xf>
    <xf numFmtId="0" fontId="20" fillId="0" borderId="9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91" xfId="1" applyFont="1" applyFill="1" applyBorder="1" applyAlignment="1" applyProtection="1">
      <alignment horizontal="center" vertical="center" wrapText="1"/>
      <protection locked="0"/>
    </xf>
    <xf numFmtId="0" fontId="20" fillId="0" borderId="92" xfId="1" applyFont="1" applyFill="1" applyBorder="1" applyAlignment="1" applyProtection="1">
      <alignment horizontal="center" vertical="center" wrapText="1"/>
      <protection locked="0"/>
    </xf>
    <xf numFmtId="0" fontId="20" fillId="0" borderId="93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3" fillId="0" borderId="0" xfId="1" applyFont="1" applyBorder="1"/>
    <xf numFmtId="0" fontId="18" fillId="0" borderId="0" xfId="1" applyFont="1" applyFill="1" applyBorder="1"/>
    <xf numFmtId="0" fontId="1" fillId="0" borderId="0" xfId="1" applyFill="1" applyBorder="1"/>
    <xf numFmtId="0" fontId="20" fillId="0" borderId="0" xfId="1" applyFont="1" applyFill="1" applyAlignment="1">
      <alignment horizontal="center"/>
    </xf>
    <xf numFmtId="0" fontId="1" fillId="0" borderId="0" xfId="1" applyFill="1"/>
    <xf numFmtId="0" fontId="20" fillId="0" borderId="0" xfId="1" applyFont="1" applyAlignment="1">
      <alignment horizontal="center"/>
    </xf>
  </cellXfs>
  <cellStyles count="2">
    <cellStyle name="Normál" xfId="0" builtinId="0"/>
    <cellStyle name="Normál_H_B séma 03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j%20Bsc%20&#233;s%20MsC%20%20KL/Leg&#250;jabb%20Bsc%20&#233;s%20MsC%2020150525/M&#225;solat%20eredetijeKAU_BSc_OV_TELJES_2015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U_BSc_KÖZÖS"/>
      <sheetName val="REF_EHV"/>
      <sheetName val="KATINF"/>
      <sheetName val="INF"/>
      <sheetName val="HIR_KTS"/>
      <sheetName val="HIR_IBS"/>
      <sheetName val="REPIR_ATC"/>
      <sheetName val="REPIR_ADC"/>
      <sheetName val="REPMUSZ_RSH"/>
      <sheetName val="REPMUSZ_MŰSZ&amp;AUT"/>
      <sheetName val="REPMUSZ_RT"/>
      <sheetName val="REPMUSZ_FVT"/>
      <sheetName val="Választható"/>
      <sheetName val="Elotanulmanyi_r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BL312"/>
  <sheetViews>
    <sheetView tabSelected="1" zoomScaleSheetLayoutView="75" workbookViewId="0">
      <pane xSplit="3" ySplit="11" topLeftCell="N86" activePane="bottomRight" state="frozen"/>
      <selection pane="topRight" activeCell="D1" sqref="D1"/>
      <selection pane="bottomLeft" activeCell="A12" sqref="A12"/>
      <selection pane="bottomRight" activeCell="AB66" sqref="AB66:AG71"/>
    </sheetView>
  </sheetViews>
  <sheetFormatPr defaultColWidth="10.6640625" defaultRowHeight="15.75"/>
  <cols>
    <col min="1" max="1" width="17.1640625" style="344" customWidth="1"/>
    <col min="2" max="2" width="7.1640625" style="4" customWidth="1"/>
    <col min="3" max="3" width="64.33203125" style="4" customWidth="1"/>
    <col min="4" max="4" width="4.1640625" style="4" customWidth="1"/>
    <col min="5" max="5" width="6.83203125" style="4" customWidth="1"/>
    <col min="6" max="6" width="5.33203125" style="4" customWidth="1"/>
    <col min="7" max="7" width="6.83203125" style="4" customWidth="1"/>
    <col min="8" max="8" width="5.33203125" style="4" customWidth="1"/>
    <col min="9" max="9" width="5.6640625" style="4" customWidth="1"/>
    <col min="10" max="10" width="4.1640625" style="4" customWidth="1"/>
    <col min="11" max="11" width="6.83203125" style="4" customWidth="1"/>
    <col min="12" max="12" width="5.33203125" style="4" customWidth="1"/>
    <col min="13" max="13" width="6.83203125" style="4" customWidth="1"/>
    <col min="14" max="14" width="5.33203125" style="4" customWidth="1"/>
    <col min="15" max="15" width="5.6640625" style="4" customWidth="1"/>
    <col min="16" max="16" width="4.1640625" style="4" customWidth="1"/>
    <col min="17" max="17" width="6.83203125" style="4" customWidth="1"/>
    <col min="18" max="18" width="5.33203125" style="4" customWidth="1"/>
    <col min="19" max="19" width="6.83203125" style="4" customWidth="1"/>
    <col min="20" max="20" width="4.1640625" style="4" customWidth="1"/>
    <col min="21" max="21" width="5.6640625" style="4" customWidth="1"/>
    <col min="22" max="22" width="4.1640625" style="4" customWidth="1"/>
    <col min="23" max="23" width="6.83203125" style="4" customWidth="1"/>
    <col min="24" max="24" width="5.33203125" style="4" customWidth="1"/>
    <col min="25" max="25" width="6.83203125" style="4" customWidth="1"/>
    <col min="26" max="26" width="5.33203125" style="4" customWidth="1"/>
    <col min="27" max="27" width="5.6640625" style="4" customWidth="1"/>
    <col min="28" max="28" width="4.1640625" style="4" customWidth="1"/>
    <col min="29" max="29" width="6.83203125" style="4" customWidth="1"/>
    <col min="30" max="30" width="5.33203125" style="4" customWidth="1"/>
    <col min="31" max="31" width="6.83203125" style="4" customWidth="1"/>
    <col min="32" max="32" width="5.33203125" style="4" customWidth="1"/>
    <col min="33" max="33" width="6.33203125" style="4" customWidth="1"/>
    <col min="34" max="34" width="4.1640625" style="4" customWidth="1"/>
    <col min="35" max="35" width="6.83203125" style="4" customWidth="1"/>
    <col min="36" max="36" width="5.33203125" style="4" customWidth="1"/>
    <col min="37" max="37" width="6.83203125" style="4" customWidth="1"/>
    <col min="38" max="38" width="5.33203125" style="4" customWidth="1"/>
    <col min="39" max="39" width="6.33203125" style="4" customWidth="1"/>
    <col min="40" max="40" width="4.1640625" style="4" customWidth="1"/>
    <col min="41" max="41" width="6.83203125" style="4" customWidth="1"/>
    <col min="42" max="42" width="5.33203125" style="4" customWidth="1"/>
    <col min="43" max="43" width="6.83203125" style="4" customWidth="1"/>
    <col min="44" max="44" width="5.33203125" style="4" customWidth="1"/>
    <col min="45" max="45" width="6.33203125" style="4" customWidth="1"/>
    <col min="46" max="46" width="4.1640625" style="4" customWidth="1"/>
    <col min="47" max="47" width="6.83203125" style="4" customWidth="1"/>
    <col min="48" max="48" width="5.33203125" style="4" customWidth="1"/>
    <col min="49" max="49" width="6.83203125" style="4" customWidth="1"/>
    <col min="50" max="50" width="5.33203125" style="4" customWidth="1"/>
    <col min="51" max="51" width="6.33203125" style="4" customWidth="1"/>
    <col min="52" max="52" width="5.33203125" style="4" customWidth="1"/>
    <col min="53" max="53" width="6.83203125" style="4" customWidth="1"/>
    <col min="54" max="54" width="5.33203125" style="4" customWidth="1"/>
    <col min="55" max="55" width="6.83203125" style="4" customWidth="1"/>
    <col min="56" max="56" width="5" style="4" customWidth="1"/>
    <col min="57" max="57" width="6.33203125" style="4" customWidth="1"/>
    <col min="58" max="58" width="36.83203125" style="4" bestFit="1" customWidth="1"/>
    <col min="59" max="59" width="222" style="4" bestFit="1" customWidth="1"/>
    <col min="60" max="69" width="1.83203125" style="4" customWidth="1"/>
    <col min="70" max="70" width="2.33203125" style="4" customWidth="1"/>
    <col min="71" max="16384" width="10.6640625" style="4"/>
  </cols>
  <sheetData>
    <row r="1" spans="1:64" ht="21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  <c r="BA1" s="3"/>
      <c r="BB1" s="3"/>
      <c r="BC1" s="3"/>
      <c r="BD1" s="3"/>
      <c r="BE1" s="3"/>
    </row>
    <row r="2" spans="1:64" ht="21.7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  <c r="BA2" s="7"/>
      <c r="BB2" s="7"/>
      <c r="BC2" s="7"/>
      <c r="BD2" s="7"/>
      <c r="BE2" s="7"/>
    </row>
    <row r="3" spans="1:64" ht="21.75" customHeight="1">
      <c r="A3" s="8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</row>
    <row r="4" spans="1:64" ht="15.75" customHeight="1">
      <c r="A4" s="11" t="s">
        <v>3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3"/>
      <c r="BA4" s="13"/>
      <c r="BB4" s="13"/>
      <c r="BC4" s="13"/>
      <c r="BD4" s="13"/>
      <c r="BE4" s="13"/>
    </row>
    <row r="5" spans="1:64" ht="15.75" customHeight="1" thickBot="1">
      <c r="A5" s="14" t="s">
        <v>4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6"/>
      <c r="BA5" s="16"/>
      <c r="BB5" s="16"/>
      <c r="BC5" s="16"/>
      <c r="BD5" s="16"/>
      <c r="BE5" s="16"/>
    </row>
    <row r="6" spans="1:64" ht="15.75" customHeight="1" thickTop="1" thickBot="1">
      <c r="A6" s="17" t="s">
        <v>5</v>
      </c>
      <c r="B6" s="18" t="s">
        <v>6</v>
      </c>
      <c r="C6" s="19" t="s">
        <v>7</v>
      </c>
      <c r="D6" s="20" t="s">
        <v>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3" t="s">
        <v>9</v>
      </c>
      <c r="BA6" s="24"/>
      <c r="BB6" s="24"/>
      <c r="BC6" s="24"/>
      <c r="BD6" s="24"/>
      <c r="BE6" s="24"/>
      <c r="BF6" s="25" t="s">
        <v>10</v>
      </c>
      <c r="BG6" s="25" t="s">
        <v>11</v>
      </c>
    </row>
    <row r="7" spans="1:64" ht="15.75" customHeight="1" thickBot="1">
      <c r="A7" s="26"/>
      <c r="B7" s="27"/>
      <c r="C7" s="28"/>
      <c r="D7" s="29" t="s">
        <v>12</v>
      </c>
      <c r="E7" s="30"/>
      <c r="F7" s="30"/>
      <c r="G7" s="30"/>
      <c r="H7" s="30"/>
      <c r="I7" s="31"/>
      <c r="J7" s="32" t="s">
        <v>13</v>
      </c>
      <c r="K7" s="30"/>
      <c r="L7" s="30"/>
      <c r="M7" s="30"/>
      <c r="N7" s="30"/>
      <c r="O7" s="33"/>
      <c r="P7" s="29" t="s">
        <v>14</v>
      </c>
      <c r="Q7" s="30"/>
      <c r="R7" s="30"/>
      <c r="S7" s="30"/>
      <c r="T7" s="30"/>
      <c r="U7" s="31"/>
      <c r="V7" s="32" t="s">
        <v>15</v>
      </c>
      <c r="W7" s="30"/>
      <c r="X7" s="30"/>
      <c r="Y7" s="30"/>
      <c r="Z7" s="30"/>
      <c r="AA7" s="31"/>
      <c r="AB7" s="32" t="s">
        <v>16</v>
      </c>
      <c r="AC7" s="30"/>
      <c r="AD7" s="30"/>
      <c r="AE7" s="30"/>
      <c r="AF7" s="30"/>
      <c r="AG7" s="33"/>
      <c r="AH7" s="32" t="s">
        <v>17</v>
      </c>
      <c r="AI7" s="30"/>
      <c r="AJ7" s="30"/>
      <c r="AK7" s="30"/>
      <c r="AL7" s="30"/>
      <c r="AM7" s="33"/>
      <c r="AN7" s="32" t="s">
        <v>18</v>
      </c>
      <c r="AO7" s="30"/>
      <c r="AP7" s="30"/>
      <c r="AQ7" s="30"/>
      <c r="AR7" s="30"/>
      <c r="AS7" s="33"/>
      <c r="AT7" s="32" t="s">
        <v>19</v>
      </c>
      <c r="AU7" s="30"/>
      <c r="AV7" s="30"/>
      <c r="AW7" s="30"/>
      <c r="AX7" s="30"/>
      <c r="AY7" s="33"/>
      <c r="AZ7" s="34"/>
      <c r="BA7" s="35"/>
      <c r="BB7" s="35"/>
      <c r="BC7" s="35"/>
      <c r="BD7" s="35"/>
      <c r="BE7" s="35"/>
      <c r="BF7" s="25"/>
      <c r="BG7" s="25"/>
    </row>
    <row r="8" spans="1:64" ht="15.75" customHeight="1" thickBot="1">
      <c r="A8" s="26"/>
      <c r="B8" s="27"/>
      <c r="C8" s="28"/>
      <c r="D8" s="36" t="s">
        <v>20</v>
      </c>
      <c r="E8" s="36"/>
      <c r="F8" s="37" t="s">
        <v>21</v>
      </c>
      <c r="G8" s="37"/>
      <c r="H8" s="38" t="s">
        <v>22</v>
      </c>
      <c r="I8" s="39" t="s">
        <v>23</v>
      </c>
      <c r="J8" s="36" t="s">
        <v>20</v>
      </c>
      <c r="K8" s="36"/>
      <c r="L8" s="37" t="s">
        <v>21</v>
      </c>
      <c r="M8" s="37"/>
      <c r="N8" s="38" t="s">
        <v>22</v>
      </c>
      <c r="O8" s="39" t="s">
        <v>23</v>
      </c>
      <c r="P8" s="36" t="s">
        <v>20</v>
      </c>
      <c r="Q8" s="36"/>
      <c r="R8" s="37" t="s">
        <v>21</v>
      </c>
      <c r="S8" s="37"/>
      <c r="T8" s="38" t="s">
        <v>22</v>
      </c>
      <c r="U8" s="39" t="s">
        <v>23</v>
      </c>
      <c r="V8" s="36" t="s">
        <v>20</v>
      </c>
      <c r="W8" s="36"/>
      <c r="X8" s="37" t="s">
        <v>21</v>
      </c>
      <c r="Y8" s="37"/>
      <c r="Z8" s="38" t="s">
        <v>22</v>
      </c>
      <c r="AA8" s="39" t="s">
        <v>23</v>
      </c>
      <c r="AB8" s="36" t="s">
        <v>20</v>
      </c>
      <c r="AC8" s="36"/>
      <c r="AD8" s="37" t="s">
        <v>21</v>
      </c>
      <c r="AE8" s="37"/>
      <c r="AF8" s="38" t="s">
        <v>22</v>
      </c>
      <c r="AG8" s="39" t="s">
        <v>23</v>
      </c>
      <c r="AH8" s="36" t="s">
        <v>20</v>
      </c>
      <c r="AI8" s="36"/>
      <c r="AJ8" s="37" t="s">
        <v>21</v>
      </c>
      <c r="AK8" s="37"/>
      <c r="AL8" s="38" t="s">
        <v>22</v>
      </c>
      <c r="AM8" s="39" t="s">
        <v>23</v>
      </c>
      <c r="AN8" s="36" t="s">
        <v>20</v>
      </c>
      <c r="AO8" s="36"/>
      <c r="AP8" s="37" t="s">
        <v>21</v>
      </c>
      <c r="AQ8" s="37"/>
      <c r="AR8" s="38" t="s">
        <v>22</v>
      </c>
      <c r="AS8" s="39" t="s">
        <v>23</v>
      </c>
      <c r="AT8" s="36" t="s">
        <v>20</v>
      </c>
      <c r="AU8" s="36"/>
      <c r="AV8" s="37" t="s">
        <v>21</v>
      </c>
      <c r="AW8" s="37"/>
      <c r="AX8" s="38" t="s">
        <v>22</v>
      </c>
      <c r="AY8" s="40" t="s">
        <v>23</v>
      </c>
      <c r="AZ8" s="41" t="s">
        <v>20</v>
      </c>
      <c r="BA8" s="36"/>
      <c r="BB8" s="37" t="s">
        <v>21</v>
      </c>
      <c r="BC8" s="37"/>
      <c r="BD8" s="38" t="s">
        <v>22</v>
      </c>
      <c r="BE8" s="40" t="s">
        <v>24</v>
      </c>
      <c r="BF8" s="25"/>
      <c r="BG8" s="25"/>
    </row>
    <row r="9" spans="1:64" ht="80.099999999999994" customHeight="1" thickBot="1">
      <c r="A9" s="42"/>
      <c r="B9" s="43"/>
      <c r="C9" s="44"/>
      <c r="D9" s="45" t="s">
        <v>25</v>
      </c>
      <c r="E9" s="46" t="s">
        <v>26</v>
      </c>
      <c r="F9" s="46" t="s">
        <v>25</v>
      </c>
      <c r="G9" s="46" t="s">
        <v>26</v>
      </c>
      <c r="H9" s="38"/>
      <c r="I9" s="39"/>
      <c r="J9" s="45" t="s">
        <v>25</v>
      </c>
      <c r="K9" s="46" t="s">
        <v>26</v>
      </c>
      <c r="L9" s="46" t="s">
        <v>25</v>
      </c>
      <c r="M9" s="46" t="s">
        <v>26</v>
      </c>
      <c r="N9" s="38"/>
      <c r="O9" s="39"/>
      <c r="P9" s="45" t="s">
        <v>25</v>
      </c>
      <c r="Q9" s="46" t="s">
        <v>26</v>
      </c>
      <c r="R9" s="46" t="s">
        <v>25</v>
      </c>
      <c r="S9" s="46" t="s">
        <v>26</v>
      </c>
      <c r="T9" s="38"/>
      <c r="U9" s="39"/>
      <c r="V9" s="45" t="s">
        <v>25</v>
      </c>
      <c r="W9" s="46" t="s">
        <v>26</v>
      </c>
      <c r="X9" s="46" t="s">
        <v>25</v>
      </c>
      <c r="Y9" s="46" t="s">
        <v>26</v>
      </c>
      <c r="Z9" s="38"/>
      <c r="AA9" s="39"/>
      <c r="AB9" s="45" t="s">
        <v>25</v>
      </c>
      <c r="AC9" s="46" t="s">
        <v>26</v>
      </c>
      <c r="AD9" s="46" t="s">
        <v>25</v>
      </c>
      <c r="AE9" s="46" t="s">
        <v>26</v>
      </c>
      <c r="AF9" s="38"/>
      <c r="AG9" s="39"/>
      <c r="AH9" s="45" t="s">
        <v>25</v>
      </c>
      <c r="AI9" s="46" t="s">
        <v>26</v>
      </c>
      <c r="AJ9" s="46" t="s">
        <v>25</v>
      </c>
      <c r="AK9" s="46" t="s">
        <v>26</v>
      </c>
      <c r="AL9" s="38"/>
      <c r="AM9" s="39"/>
      <c r="AN9" s="45" t="s">
        <v>25</v>
      </c>
      <c r="AO9" s="46" t="s">
        <v>26</v>
      </c>
      <c r="AP9" s="46" t="s">
        <v>25</v>
      </c>
      <c r="AQ9" s="46" t="s">
        <v>26</v>
      </c>
      <c r="AR9" s="38"/>
      <c r="AS9" s="39"/>
      <c r="AT9" s="45" t="s">
        <v>25</v>
      </c>
      <c r="AU9" s="46" t="s">
        <v>26</v>
      </c>
      <c r="AV9" s="46" t="s">
        <v>25</v>
      </c>
      <c r="AW9" s="46" t="s">
        <v>26</v>
      </c>
      <c r="AX9" s="38"/>
      <c r="AY9" s="40"/>
      <c r="AZ9" s="45" t="s">
        <v>25</v>
      </c>
      <c r="BA9" s="46" t="s">
        <v>26</v>
      </c>
      <c r="BB9" s="46" t="s">
        <v>25</v>
      </c>
      <c r="BC9" s="46" t="s">
        <v>26</v>
      </c>
      <c r="BD9" s="47"/>
      <c r="BE9" s="48"/>
      <c r="BF9" s="25"/>
      <c r="BG9" s="25"/>
    </row>
    <row r="10" spans="1:64" s="58" customFormat="1" ht="15.75" customHeight="1">
      <c r="A10" s="49">
        <v>1</v>
      </c>
      <c r="B10" s="50"/>
      <c r="C10" s="51" t="s">
        <v>27</v>
      </c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5"/>
      <c r="BA10" s="56"/>
      <c r="BB10" s="56"/>
      <c r="BC10" s="56"/>
      <c r="BD10" s="56"/>
      <c r="BE10" s="56"/>
      <c r="BF10" s="57"/>
      <c r="BG10" s="57"/>
    </row>
    <row r="11" spans="1:64" s="67" customFormat="1" ht="15.75" customHeight="1">
      <c r="A11" s="59" t="s">
        <v>28</v>
      </c>
      <c r="B11" s="60"/>
      <c r="C11" s="61" t="s">
        <v>29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6"/>
      <c r="BB11" s="66"/>
      <c r="BC11" s="66"/>
      <c r="BD11" s="66"/>
      <c r="BE11" s="66"/>
      <c r="BF11" s="57"/>
      <c r="BG11" s="57"/>
      <c r="BH11" s="58"/>
      <c r="BI11" s="58"/>
      <c r="BJ11" s="58"/>
      <c r="BK11" s="58"/>
      <c r="BL11" s="58"/>
    </row>
    <row r="12" spans="1:64" ht="15.75" customHeight="1">
      <c r="A12" s="68" t="s">
        <v>30</v>
      </c>
      <c r="B12" s="69" t="s">
        <v>31</v>
      </c>
      <c r="C12" s="70" t="s">
        <v>32</v>
      </c>
      <c r="D12" s="71"/>
      <c r="E12" s="72" t="str">
        <f t="shared" ref="E12:E20" si="0">IF(D12*15=0,"",D12*15)</f>
        <v/>
      </c>
      <c r="F12" s="73">
        <v>4</v>
      </c>
      <c r="G12" s="74">
        <f t="shared" ref="G12" si="1">IF(F12*15=0,"",F12*15)</f>
        <v>60</v>
      </c>
      <c r="H12" s="73">
        <v>2</v>
      </c>
      <c r="I12" s="75" t="s">
        <v>33</v>
      </c>
      <c r="J12" s="71"/>
      <c r="K12" s="74" t="str">
        <f t="shared" ref="K12:K20" si="2">IF(J12*15=0,"",J12*15)</f>
        <v/>
      </c>
      <c r="L12" s="73"/>
      <c r="M12" s="74" t="str">
        <f t="shared" ref="M12:M20" si="3">IF(L12*15=0,"",L12*15)</f>
        <v/>
      </c>
      <c r="N12" s="73"/>
      <c r="O12" s="75"/>
      <c r="P12" s="71"/>
      <c r="Q12" s="74" t="str">
        <f t="shared" ref="Q12:Q20" si="4">IF(P12*15=0,"",P12*15)</f>
        <v/>
      </c>
      <c r="R12" s="73"/>
      <c r="S12" s="74" t="str">
        <f t="shared" ref="S12:S20" si="5">IF(R12*15=0,"",R12*15)</f>
        <v/>
      </c>
      <c r="T12" s="73"/>
      <c r="U12" s="75"/>
      <c r="V12" s="71"/>
      <c r="W12" s="74" t="str">
        <f t="shared" ref="W12:W20" si="6">IF(V12*15=0,"",V12*15)</f>
        <v/>
      </c>
      <c r="X12" s="73"/>
      <c r="Y12" s="74" t="str">
        <f t="shared" ref="Y12:Y20" si="7">IF(X12*15=0,"",X12*15)</f>
        <v/>
      </c>
      <c r="Z12" s="73"/>
      <c r="AA12" s="75"/>
      <c r="AB12" s="71"/>
      <c r="AC12" s="74" t="str">
        <f t="shared" ref="AC12:AC20" si="8">IF(AB12*15=0,"",AB12*15)</f>
        <v/>
      </c>
      <c r="AD12" s="73"/>
      <c r="AE12" s="74" t="str">
        <f t="shared" ref="AE12:AE20" si="9">IF(AD12*15=0,"",AD12*15)</f>
        <v/>
      </c>
      <c r="AF12" s="73"/>
      <c r="AG12" s="76"/>
      <c r="AH12" s="71"/>
      <c r="AI12" s="74" t="str">
        <f t="shared" ref="AI12:AI20" si="10">IF(AH12*15=0,"",AH12*15)</f>
        <v/>
      </c>
      <c r="AJ12" s="73"/>
      <c r="AK12" s="74" t="str">
        <f t="shared" ref="AK12:AK20" si="11">IF(AJ12*15=0,"",AJ12*15)</f>
        <v/>
      </c>
      <c r="AL12" s="73"/>
      <c r="AM12" s="76"/>
      <c r="AN12" s="71"/>
      <c r="AO12" s="74" t="str">
        <f t="shared" ref="AO12:AO20" si="12">IF(AN12*15=0,"",AN12*15)</f>
        <v/>
      </c>
      <c r="AP12" s="73"/>
      <c r="AQ12" s="74" t="str">
        <f t="shared" ref="AQ12:AQ20" si="13">IF(AP12*15=0,"",AP12*15)</f>
        <v/>
      </c>
      <c r="AR12" s="73"/>
      <c r="AS12" s="76"/>
      <c r="AT12" s="71"/>
      <c r="AU12" s="74" t="str">
        <f t="shared" ref="AU12:AU20" si="14">IF(AT12*15=0,"",AT12*15)</f>
        <v/>
      </c>
      <c r="AV12" s="73"/>
      <c r="AW12" s="74" t="str">
        <f t="shared" ref="AW12:AW20" si="15">IF(AV12*15=0,"",AV12*15)</f>
        <v/>
      </c>
      <c r="AX12" s="73"/>
      <c r="AY12" s="76"/>
      <c r="AZ12" s="77" t="str">
        <f>IF(D12+J12+P12+V12+AB12+AH12+AN12+AT12=0,"",D12+J12+P12+V12+AB12+AH12+AN12+AT12)</f>
        <v/>
      </c>
      <c r="BA12" s="74" t="str">
        <f>IF((D12+J12+P12+V12+AB12+AH12+AN12+AT12)*15=0,"",(D12+J12+P12+V12+AB12+AH12+AN12+AT12)*15)</f>
        <v/>
      </c>
      <c r="BB12" s="78">
        <f>IF(F12+L12+R12+X12+AD12+AJ12+AP12+AV12=0,"",F12+L12+R12+X12+AD12+AJ12+AP12+AV12)</f>
        <v>4</v>
      </c>
      <c r="BC12" s="74">
        <f>IF((F12+L12+R12+X12+AD12+AJ12+AP12+AV12)*15=0,"",(F12+L12+R12+X12+AD12+AJ12+AP12+AV12)*15)</f>
        <v>60</v>
      </c>
      <c r="BD12" s="78">
        <f>IF(H12+N12+T12+Z12+AF12+AL12+AR12+AX12=0,"",H12+N12+T12+Z12+AF12+AL12+AR12+AX12)</f>
        <v>2</v>
      </c>
      <c r="BE12" s="79">
        <f>IF((D12+J12+P12+V12+AB12+F12+L12+R12+X12+AD12+AH12+AN12+AT12+AF12+AP12+AV12)=0,"",(D12+J12+P12+V12+AB12+F12+L12+R12+X12+AD12+AH12+AN12+AT12+AJ12+AP12+AV12))</f>
        <v>4</v>
      </c>
      <c r="BF12" s="80" t="s">
        <v>34</v>
      </c>
      <c r="BG12" s="80" t="s">
        <v>35</v>
      </c>
      <c r="BH12" s="58"/>
      <c r="BI12" s="58"/>
      <c r="BJ12" s="58"/>
      <c r="BK12" s="58"/>
      <c r="BL12" s="58"/>
    </row>
    <row r="13" spans="1:64" ht="15.75" customHeight="1">
      <c r="A13" s="68" t="s">
        <v>36</v>
      </c>
      <c r="B13" s="69" t="s">
        <v>31</v>
      </c>
      <c r="C13" s="70" t="s">
        <v>37</v>
      </c>
      <c r="D13" s="71">
        <v>1</v>
      </c>
      <c r="E13" s="72">
        <f t="shared" si="0"/>
        <v>15</v>
      </c>
      <c r="F13" s="73">
        <v>2</v>
      </c>
      <c r="G13" s="74">
        <v>41</v>
      </c>
      <c r="H13" s="73">
        <v>5</v>
      </c>
      <c r="I13" s="75" t="s">
        <v>38</v>
      </c>
      <c r="J13" s="71"/>
      <c r="K13" s="74" t="str">
        <f t="shared" si="2"/>
        <v/>
      </c>
      <c r="L13" s="73"/>
      <c r="M13" s="74" t="str">
        <f t="shared" si="3"/>
        <v/>
      </c>
      <c r="N13" s="73"/>
      <c r="O13" s="75"/>
      <c r="P13" s="71"/>
      <c r="Q13" s="74" t="str">
        <f t="shared" si="4"/>
        <v/>
      </c>
      <c r="R13" s="73"/>
      <c r="S13" s="74" t="str">
        <f t="shared" si="5"/>
        <v/>
      </c>
      <c r="T13" s="73"/>
      <c r="U13" s="75"/>
      <c r="V13" s="71"/>
      <c r="W13" s="74" t="str">
        <f t="shared" si="6"/>
        <v/>
      </c>
      <c r="X13" s="73"/>
      <c r="Y13" s="74" t="str">
        <f t="shared" si="7"/>
        <v/>
      </c>
      <c r="Z13" s="73"/>
      <c r="AA13" s="75"/>
      <c r="AB13" s="71"/>
      <c r="AC13" s="74" t="str">
        <f t="shared" si="8"/>
        <v/>
      </c>
      <c r="AD13" s="73"/>
      <c r="AE13" s="74" t="str">
        <f t="shared" si="9"/>
        <v/>
      </c>
      <c r="AF13" s="73"/>
      <c r="AG13" s="76"/>
      <c r="AH13" s="71"/>
      <c r="AI13" s="74" t="str">
        <f t="shared" si="10"/>
        <v/>
      </c>
      <c r="AJ13" s="73"/>
      <c r="AK13" s="74" t="str">
        <f t="shared" si="11"/>
        <v/>
      </c>
      <c r="AL13" s="73"/>
      <c r="AM13" s="76"/>
      <c r="AN13" s="71"/>
      <c r="AO13" s="74" t="str">
        <f t="shared" si="12"/>
        <v/>
      </c>
      <c r="AP13" s="73"/>
      <c r="AQ13" s="74" t="str">
        <f t="shared" si="13"/>
        <v/>
      </c>
      <c r="AR13" s="73"/>
      <c r="AS13" s="76"/>
      <c r="AT13" s="71"/>
      <c r="AU13" s="74" t="str">
        <f t="shared" si="14"/>
        <v/>
      </c>
      <c r="AV13" s="73"/>
      <c r="AW13" s="74" t="str">
        <f t="shared" si="15"/>
        <v/>
      </c>
      <c r="AX13" s="73"/>
      <c r="AY13" s="76"/>
      <c r="AZ13" s="77">
        <f t="shared" ref="AZ13:AZ20" si="16">IF(D13+J13+P13+V13+AB13+AH13+AN13+AT13=0,"",D13+J13+P13+V13+AB13+AH13+AN13+AT13)</f>
        <v>1</v>
      </c>
      <c r="BA13" s="74">
        <f t="shared" ref="BA13:BA20" si="17">IF((D13+J13+P13+V13+AB13+AH13+AN13+AT13)*15=0,"",(D13+J13+P13+V13+AB13+AH13+AN13+AT13)*15)</f>
        <v>15</v>
      </c>
      <c r="BB13" s="78">
        <f t="shared" ref="BB13:BB20" si="18">IF(F13+L13+R13+X13+AD13+AJ13+AP13+AV13=0,"",F13+L13+R13+X13+AD13+AJ13+AP13+AV13)</f>
        <v>2</v>
      </c>
      <c r="BC13" s="74">
        <f t="shared" ref="BC13:BC20" si="19">IF((F13+L13+R13+X13+AD13+AJ13+AP13+AV13)*15=0,"",(F13+L13+R13+X13+AD13+AJ13+AP13+AV13)*15)</f>
        <v>30</v>
      </c>
      <c r="BD13" s="78">
        <f t="shared" ref="BD13:BD20" si="20">IF(H13+N13+T13+Z13+AF13+AL13+AR13+AX13=0,"",H13+N13+T13+Z13+AF13+AL13+AR13+AX13)</f>
        <v>5</v>
      </c>
      <c r="BE13" s="79">
        <f t="shared" ref="BE13:BE20" si="21">IF((D13+J13+P13+V13+AB13+F13+L13+R13+X13+AD13+AH13+AN13+AT13+AF13+AP13+AV13)=0,"",(D13+J13+P13+V13+AB13+F13+L13+R13+X13+AD13+AH13+AN13+AT13+AJ13+AP13+AV13))</f>
        <v>3</v>
      </c>
      <c r="BF13" s="80" t="s">
        <v>39</v>
      </c>
      <c r="BG13" s="80"/>
    </row>
    <row r="14" spans="1:64" ht="15.75" customHeight="1">
      <c r="A14" s="68" t="s">
        <v>40</v>
      </c>
      <c r="B14" s="69" t="s">
        <v>31</v>
      </c>
      <c r="C14" s="70" t="s">
        <v>41</v>
      </c>
      <c r="D14" s="71">
        <v>3</v>
      </c>
      <c r="E14" s="72">
        <f t="shared" si="0"/>
        <v>45</v>
      </c>
      <c r="F14" s="73">
        <v>2</v>
      </c>
      <c r="G14" s="74">
        <v>34</v>
      </c>
      <c r="H14" s="73">
        <v>5</v>
      </c>
      <c r="I14" s="75" t="s">
        <v>38</v>
      </c>
      <c r="J14" s="71"/>
      <c r="K14" s="74" t="str">
        <f t="shared" si="2"/>
        <v/>
      </c>
      <c r="L14" s="73"/>
      <c r="M14" s="74" t="str">
        <f t="shared" si="3"/>
        <v/>
      </c>
      <c r="N14" s="73"/>
      <c r="O14" s="75"/>
      <c r="P14" s="71"/>
      <c r="Q14" s="74" t="str">
        <f t="shared" si="4"/>
        <v/>
      </c>
      <c r="R14" s="73"/>
      <c r="S14" s="74" t="str">
        <f t="shared" si="5"/>
        <v/>
      </c>
      <c r="T14" s="73"/>
      <c r="U14" s="75"/>
      <c r="V14" s="71"/>
      <c r="W14" s="74" t="str">
        <f t="shared" si="6"/>
        <v/>
      </c>
      <c r="X14" s="73"/>
      <c r="Y14" s="74" t="str">
        <f t="shared" si="7"/>
        <v/>
      </c>
      <c r="Z14" s="73"/>
      <c r="AA14" s="75"/>
      <c r="AB14" s="71"/>
      <c r="AC14" s="74" t="str">
        <f t="shared" si="8"/>
        <v/>
      </c>
      <c r="AD14" s="73"/>
      <c r="AE14" s="74" t="str">
        <f t="shared" si="9"/>
        <v/>
      </c>
      <c r="AF14" s="73"/>
      <c r="AG14" s="76"/>
      <c r="AH14" s="71"/>
      <c r="AI14" s="74" t="str">
        <f t="shared" si="10"/>
        <v/>
      </c>
      <c r="AJ14" s="73"/>
      <c r="AK14" s="74" t="str">
        <f t="shared" si="11"/>
        <v/>
      </c>
      <c r="AL14" s="73"/>
      <c r="AM14" s="76"/>
      <c r="AN14" s="71"/>
      <c r="AO14" s="74" t="str">
        <f t="shared" si="12"/>
        <v/>
      </c>
      <c r="AP14" s="73"/>
      <c r="AQ14" s="74" t="str">
        <f t="shared" si="13"/>
        <v/>
      </c>
      <c r="AR14" s="73"/>
      <c r="AS14" s="76"/>
      <c r="AT14" s="71"/>
      <c r="AU14" s="74" t="str">
        <f t="shared" si="14"/>
        <v/>
      </c>
      <c r="AV14" s="73"/>
      <c r="AW14" s="74" t="str">
        <f t="shared" si="15"/>
        <v/>
      </c>
      <c r="AX14" s="73"/>
      <c r="AY14" s="76"/>
      <c r="AZ14" s="77">
        <f t="shared" si="16"/>
        <v>3</v>
      </c>
      <c r="BA14" s="74">
        <f t="shared" si="17"/>
        <v>45</v>
      </c>
      <c r="BB14" s="78">
        <f t="shared" si="18"/>
        <v>2</v>
      </c>
      <c r="BC14" s="74">
        <f t="shared" si="19"/>
        <v>30</v>
      </c>
      <c r="BD14" s="78">
        <f t="shared" si="20"/>
        <v>5</v>
      </c>
      <c r="BE14" s="79">
        <f t="shared" si="21"/>
        <v>5</v>
      </c>
      <c r="BF14" s="80" t="s">
        <v>39</v>
      </c>
      <c r="BG14" s="80"/>
    </row>
    <row r="15" spans="1:64" ht="15.75" customHeight="1">
      <c r="A15" s="68" t="s">
        <v>42</v>
      </c>
      <c r="B15" s="69" t="s">
        <v>31</v>
      </c>
      <c r="C15" s="70" t="s">
        <v>43</v>
      </c>
      <c r="D15" s="71">
        <v>1</v>
      </c>
      <c r="E15" s="72">
        <f t="shared" si="0"/>
        <v>15</v>
      </c>
      <c r="F15" s="73">
        <v>6</v>
      </c>
      <c r="G15" s="74">
        <v>81</v>
      </c>
      <c r="H15" s="73">
        <v>8</v>
      </c>
      <c r="I15" s="75" t="s">
        <v>38</v>
      </c>
      <c r="J15" s="71"/>
      <c r="K15" s="74" t="str">
        <f t="shared" si="2"/>
        <v/>
      </c>
      <c r="L15" s="73"/>
      <c r="M15" s="74" t="str">
        <f t="shared" si="3"/>
        <v/>
      </c>
      <c r="N15" s="73"/>
      <c r="O15" s="75"/>
      <c r="P15" s="71"/>
      <c r="Q15" s="74" t="str">
        <f t="shared" si="4"/>
        <v/>
      </c>
      <c r="R15" s="73"/>
      <c r="S15" s="74" t="str">
        <f t="shared" si="5"/>
        <v/>
      </c>
      <c r="T15" s="73"/>
      <c r="U15" s="75"/>
      <c r="V15" s="71"/>
      <c r="W15" s="74" t="str">
        <f t="shared" si="6"/>
        <v/>
      </c>
      <c r="X15" s="73"/>
      <c r="Y15" s="74" t="str">
        <f t="shared" si="7"/>
        <v/>
      </c>
      <c r="Z15" s="73"/>
      <c r="AA15" s="75"/>
      <c r="AB15" s="71"/>
      <c r="AC15" s="74" t="str">
        <f t="shared" si="8"/>
        <v/>
      </c>
      <c r="AD15" s="73"/>
      <c r="AE15" s="74" t="str">
        <f t="shared" si="9"/>
        <v/>
      </c>
      <c r="AF15" s="73"/>
      <c r="AG15" s="76"/>
      <c r="AH15" s="71"/>
      <c r="AI15" s="74" t="str">
        <f t="shared" si="10"/>
        <v/>
      </c>
      <c r="AJ15" s="73"/>
      <c r="AK15" s="74" t="str">
        <f t="shared" si="11"/>
        <v/>
      </c>
      <c r="AL15" s="73"/>
      <c r="AM15" s="76"/>
      <c r="AN15" s="71"/>
      <c r="AO15" s="74" t="str">
        <f t="shared" si="12"/>
        <v/>
      </c>
      <c r="AP15" s="73"/>
      <c r="AQ15" s="74" t="str">
        <f t="shared" si="13"/>
        <v/>
      </c>
      <c r="AR15" s="73"/>
      <c r="AS15" s="76"/>
      <c r="AT15" s="71"/>
      <c r="AU15" s="74" t="str">
        <f t="shared" si="14"/>
        <v/>
      </c>
      <c r="AV15" s="73"/>
      <c r="AW15" s="74" t="str">
        <f t="shared" si="15"/>
        <v/>
      </c>
      <c r="AX15" s="73"/>
      <c r="AY15" s="76"/>
      <c r="AZ15" s="77">
        <f t="shared" si="16"/>
        <v>1</v>
      </c>
      <c r="BA15" s="74">
        <f t="shared" si="17"/>
        <v>15</v>
      </c>
      <c r="BB15" s="78">
        <f t="shared" si="18"/>
        <v>6</v>
      </c>
      <c r="BC15" s="74">
        <f t="shared" si="19"/>
        <v>90</v>
      </c>
      <c r="BD15" s="78">
        <f t="shared" si="20"/>
        <v>8</v>
      </c>
      <c r="BE15" s="79">
        <f t="shared" si="21"/>
        <v>7</v>
      </c>
      <c r="BF15" s="80" t="s">
        <v>39</v>
      </c>
      <c r="BG15" s="80"/>
    </row>
    <row r="16" spans="1:64" ht="15.75" customHeight="1">
      <c r="A16" s="68" t="s">
        <v>44</v>
      </c>
      <c r="B16" s="69" t="s">
        <v>31</v>
      </c>
      <c r="C16" s="81" t="s">
        <v>45</v>
      </c>
      <c r="D16" s="71">
        <v>1</v>
      </c>
      <c r="E16" s="72">
        <f t="shared" si="0"/>
        <v>15</v>
      </c>
      <c r="F16" s="73">
        <v>5</v>
      </c>
      <c r="G16" s="74">
        <v>71</v>
      </c>
      <c r="H16" s="73">
        <v>4</v>
      </c>
      <c r="I16" s="75" t="s">
        <v>38</v>
      </c>
      <c r="J16" s="71"/>
      <c r="K16" s="74" t="str">
        <f t="shared" si="2"/>
        <v/>
      </c>
      <c r="L16" s="73"/>
      <c r="M16" s="74" t="str">
        <f t="shared" si="3"/>
        <v/>
      </c>
      <c r="N16" s="73"/>
      <c r="O16" s="75"/>
      <c r="P16" s="71"/>
      <c r="Q16" s="74" t="str">
        <f t="shared" si="4"/>
        <v/>
      </c>
      <c r="R16" s="73"/>
      <c r="S16" s="74" t="str">
        <f t="shared" si="5"/>
        <v/>
      </c>
      <c r="T16" s="73"/>
      <c r="U16" s="75"/>
      <c r="V16" s="71"/>
      <c r="W16" s="74" t="str">
        <f t="shared" si="6"/>
        <v/>
      </c>
      <c r="X16" s="73"/>
      <c r="Y16" s="74" t="str">
        <f t="shared" si="7"/>
        <v/>
      </c>
      <c r="Z16" s="73"/>
      <c r="AA16" s="75"/>
      <c r="AB16" s="71"/>
      <c r="AC16" s="74" t="str">
        <f t="shared" si="8"/>
        <v/>
      </c>
      <c r="AD16" s="73"/>
      <c r="AE16" s="74" t="str">
        <f t="shared" si="9"/>
        <v/>
      </c>
      <c r="AF16" s="73"/>
      <c r="AG16" s="76"/>
      <c r="AH16" s="71"/>
      <c r="AI16" s="74" t="str">
        <f t="shared" si="10"/>
        <v/>
      </c>
      <c r="AJ16" s="73"/>
      <c r="AK16" s="74" t="str">
        <f t="shared" si="11"/>
        <v/>
      </c>
      <c r="AL16" s="73"/>
      <c r="AM16" s="76"/>
      <c r="AN16" s="71"/>
      <c r="AO16" s="74" t="str">
        <f t="shared" si="12"/>
        <v/>
      </c>
      <c r="AP16" s="73"/>
      <c r="AQ16" s="74" t="str">
        <f t="shared" si="13"/>
        <v/>
      </c>
      <c r="AR16" s="73"/>
      <c r="AS16" s="76"/>
      <c r="AT16" s="71"/>
      <c r="AU16" s="74" t="str">
        <f t="shared" si="14"/>
        <v/>
      </c>
      <c r="AV16" s="73"/>
      <c r="AW16" s="74" t="str">
        <f t="shared" si="15"/>
        <v/>
      </c>
      <c r="AX16" s="73"/>
      <c r="AY16" s="76"/>
      <c r="AZ16" s="77">
        <f t="shared" si="16"/>
        <v>1</v>
      </c>
      <c r="BA16" s="74">
        <f t="shared" si="17"/>
        <v>15</v>
      </c>
      <c r="BB16" s="78">
        <f t="shared" si="18"/>
        <v>5</v>
      </c>
      <c r="BC16" s="74">
        <f t="shared" si="19"/>
        <v>75</v>
      </c>
      <c r="BD16" s="78">
        <f t="shared" si="20"/>
        <v>4</v>
      </c>
      <c r="BE16" s="79">
        <f t="shared" si="21"/>
        <v>6</v>
      </c>
      <c r="BF16" s="80" t="s">
        <v>39</v>
      </c>
      <c r="BG16" s="80"/>
    </row>
    <row r="17" spans="1:59" ht="15.75" customHeight="1">
      <c r="A17" s="68" t="s">
        <v>46</v>
      </c>
      <c r="B17" s="82" t="s">
        <v>47</v>
      </c>
      <c r="C17" s="81" t="s">
        <v>48</v>
      </c>
      <c r="D17" s="71"/>
      <c r="E17" s="72" t="str">
        <f t="shared" si="0"/>
        <v/>
      </c>
      <c r="F17" s="73"/>
      <c r="G17" s="74" t="str">
        <f t="shared" ref="G17:G20" si="22">IF(F17*15=0,"",F17*15)</f>
        <v/>
      </c>
      <c r="H17" s="73"/>
      <c r="I17" s="75" t="s">
        <v>49</v>
      </c>
      <c r="J17" s="71"/>
      <c r="K17" s="74" t="str">
        <f t="shared" si="2"/>
        <v/>
      </c>
      <c r="L17" s="73"/>
      <c r="M17" s="74" t="str">
        <f t="shared" si="3"/>
        <v/>
      </c>
      <c r="N17" s="73"/>
      <c r="O17" s="75"/>
      <c r="P17" s="71"/>
      <c r="Q17" s="74" t="str">
        <f t="shared" si="4"/>
        <v/>
      </c>
      <c r="R17" s="73"/>
      <c r="S17" s="74" t="str">
        <f t="shared" si="5"/>
        <v/>
      </c>
      <c r="T17" s="73"/>
      <c r="U17" s="75"/>
      <c r="V17" s="71"/>
      <c r="W17" s="74" t="str">
        <f t="shared" si="6"/>
        <v/>
      </c>
      <c r="X17" s="73"/>
      <c r="Y17" s="74" t="str">
        <f t="shared" si="7"/>
        <v/>
      </c>
      <c r="Z17" s="73"/>
      <c r="AA17" s="75"/>
      <c r="AB17" s="71"/>
      <c r="AC17" s="74" t="str">
        <f t="shared" si="8"/>
        <v/>
      </c>
      <c r="AD17" s="73"/>
      <c r="AE17" s="74" t="str">
        <f t="shared" si="9"/>
        <v/>
      </c>
      <c r="AF17" s="73"/>
      <c r="AG17" s="76"/>
      <c r="AH17" s="71"/>
      <c r="AI17" s="74" t="str">
        <f t="shared" si="10"/>
        <v/>
      </c>
      <c r="AJ17" s="73"/>
      <c r="AK17" s="74" t="str">
        <f t="shared" si="11"/>
        <v/>
      </c>
      <c r="AL17" s="73"/>
      <c r="AM17" s="76"/>
      <c r="AN17" s="71"/>
      <c r="AO17" s="74" t="str">
        <f t="shared" si="12"/>
        <v/>
      </c>
      <c r="AP17" s="73"/>
      <c r="AQ17" s="74" t="str">
        <f t="shared" si="13"/>
        <v/>
      </c>
      <c r="AR17" s="73"/>
      <c r="AS17" s="76"/>
      <c r="AT17" s="71"/>
      <c r="AU17" s="74" t="str">
        <f t="shared" si="14"/>
        <v/>
      </c>
      <c r="AV17" s="73"/>
      <c r="AW17" s="74" t="str">
        <f t="shared" si="15"/>
        <v/>
      </c>
      <c r="AX17" s="73"/>
      <c r="AY17" s="76"/>
      <c r="AZ17" s="77" t="str">
        <f t="shared" si="16"/>
        <v/>
      </c>
      <c r="BA17" s="74" t="str">
        <f t="shared" si="17"/>
        <v/>
      </c>
      <c r="BB17" s="78" t="str">
        <f t="shared" si="18"/>
        <v/>
      </c>
      <c r="BC17" s="74" t="str">
        <f t="shared" si="19"/>
        <v/>
      </c>
      <c r="BD17" s="78" t="str">
        <f t="shared" si="20"/>
        <v/>
      </c>
      <c r="BE17" s="79" t="str">
        <f t="shared" si="21"/>
        <v/>
      </c>
      <c r="BF17" s="80"/>
      <c r="BG17" s="80"/>
    </row>
    <row r="18" spans="1:59" ht="15.75" customHeight="1">
      <c r="A18" s="68" t="s">
        <v>50</v>
      </c>
      <c r="B18" s="69" t="s">
        <v>31</v>
      </c>
      <c r="C18" s="83" t="s">
        <v>51</v>
      </c>
      <c r="D18" s="71"/>
      <c r="E18" s="72" t="str">
        <f t="shared" si="0"/>
        <v/>
      </c>
      <c r="F18" s="73"/>
      <c r="G18" s="74" t="str">
        <f t="shared" si="22"/>
        <v/>
      </c>
      <c r="H18" s="73"/>
      <c r="I18" s="75"/>
      <c r="J18" s="71">
        <v>1</v>
      </c>
      <c r="K18" s="74">
        <f t="shared" si="2"/>
        <v>15</v>
      </c>
      <c r="L18" s="73">
        <v>1</v>
      </c>
      <c r="M18" s="74">
        <f t="shared" si="3"/>
        <v>15</v>
      </c>
      <c r="N18" s="73">
        <v>4</v>
      </c>
      <c r="O18" s="75" t="s">
        <v>52</v>
      </c>
      <c r="P18" s="71"/>
      <c r="Q18" s="74" t="str">
        <f t="shared" si="4"/>
        <v/>
      </c>
      <c r="R18" s="73"/>
      <c r="S18" s="74" t="str">
        <f t="shared" si="5"/>
        <v/>
      </c>
      <c r="T18" s="73"/>
      <c r="U18" s="75"/>
      <c r="V18" s="71"/>
      <c r="W18" s="74" t="str">
        <f t="shared" si="6"/>
        <v/>
      </c>
      <c r="X18" s="73"/>
      <c r="Y18" s="74" t="str">
        <f t="shared" si="7"/>
        <v/>
      </c>
      <c r="Z18" s="73"/>
      <c r="AA18" s="75"/>
      <c r="AB18" s="71"/>
      <c r="AC18" s="74" t="str">
        <f t="shared" si="8"/>
        <v/>
      </c>
      <c r="AD18" s="73"/>
      <c r="AE18" s="74" t="str">
        <f t="shared" si="9"/>
        <v/>
      </c>
      <c r="AF18" s="73"/>
      <c r="AG18" s="76"/>
      <c r="AH18" s="71"/>
      <c r="AI18" s="74" t="str">
        <f t="shared" si="10"/>
        <v/>
      </c>
      <c r="AJ18" s="73"/>
      <c r="AK18" s="74" t="str">
        <f t="shared" si="11"/>
        <v/>
      </c>
      <c r="AL18" s="73"/>
      <c r="AM18" s="76"/>
      <c r="AN18" s="71"/>
      <c r="AO18" s="74" t="str">
        <f t="shared" si="12"/>
        <v/>
      </c>
      <c r="AP18" s="73"/>
      <c r="AQ18" s="74" t="str">
        <f t="shared" si="13"/>
        <v/>
      </c>
      <c r="AR18" s="73"/>
      <c r="AS18" s="76"/>
      <c r="AT18" s="71"/>
      <c r="AU18" s="74" t="str">
        <f t="shared" si="14"/>
        <v/>
      </c>
      <c r="AV18" s="73"/>
      <c r="AW18" s="74" t="str">
        <f t="shared" si="15"/>
        <v/>
      </c>
      <c r="AX18" s="73"/>
      <c r="AY18" s="76"/>
      <c r="AZ18" s="77">
        <f t="shared" si="16"/>
        <v>1</v>
      </c>
      <c r="BA18" s="74">
        <f t="shared" si="17"/>
        <v>15</v>
      </c>
      <c r="BB18" s="78">
        <f t="shared" si="18"/>
        <v>1</v>
      </c>
      <c r="BC18" s="74">
        <f t="shared" si="19"/>
        <v>15</v>
      </c>
      <c r="BD18" s="78">
        <f t="shared" si="20"/>
        <v>4</v>
      </c>
      <c r="BE18" s="79">
        <f t="shared" si="21"/>
        <v>2</v>
      </c>
      <c r="BF18" s="80" t="s">
        <v>53</v>
      </c>
      <c r="BG18" s="80" t="s">
        <v>54</v>
      </c>
    </row>
    <row r="19" spans="1:59" s="96" customFormat="1" ht="15.75" customHeight="1">
      <c r="A19" s="68" t="s">
        <v>55</v>
      </c>
      <c r="B19" s="84" t="s">
        <v>31</v>
      </c>
      <c r="C19" s="85" t="s">
        <v>56</v>
      </c>
      <c r="D19" s="86"/>
      <c r="E19" s="87" t="str">
        <f t="shared" si="0"/>
        <v/>
      </c>
      <c r="F19" s="88"/>
      <c r="G19" s="89" t="str">
        <f t="shared" si="22"/>
        <v/>
      </c>
      <c r="H19" s="88"/>
      <c r="I19" s="90"/>
      <c r="J19" s="86"/>
      <c r="K19" s="89" t="str">
        <f t="shared" si="2"/>
        <v/>
      </c>
      <c r="L19" s="88">
        <v>1</v>
      </c>
      <c r="M19" s="89">
        <f t="shared" si="3"/>
        <v>15</v>
      </c>
      <c r="N19" s="88">
        <v>2</v>
      </c>
      <c r="O19" s="90" t="s">
        <v>57</v>
      </c>
      <c r="P19" s="86"/>
      <c r="Q19" s="89" t="str">
        <f t="shared" si="4"/>
        <v/>
      </c>
      <c r="R19" s="88"/>
      <c r="S19" s="89" t="str">
        <f t="shared" si="5"/>
        <v/>
      </c>
      <c r="T19" s="88"/>
      <c r="U19" s="90"/>
      <c r="V19" s="86"/>
      <c r="W19" s="89" t="str">
        <f t="shared" si="6"/>
        <v/>
      </c>
      <c r="X19" s="88"/>
      <c r="Y19" s="89" t="str">
        <f t="shared" si="7"/>
        <v/>
      </c>
      <c r="Z19" s="88"/>
      <c r="AA19" s="90"/>
      <c r="AB19" s="86"/>
      <c r="AC19" s="89" t="str">
        <f t="shared" si="8"/>
        <v/>
      </c>
      <c r="AD19" s="88"/>
      <c r="AE19" s="89" t="str">
        <f t="shared" si="9"/>
        <v/>
      </c>
      <c r="AF19" s="88"/>
      <c r="AG19" s="91"/>
      <c r="AH19" s="86"/>
      <c r="AI19" s="89" t="str">
        <f t="shared" si="10"/>
        <v/>
      </c>
      <c r="AJ19" s="88"/>
      <c r="AK19" s="89" t="str">
        <f t="shared" si="11"/>
        <v/>
      </c>
      <c r="AL19" s="88"/>
      <c r="AM19" s="91"/>
      <c r="AN19" s="86"/>
      <c r="AO19" s="89" t="str">
        <f t="shared" si="12"/>
        <v/>
      </c>
      <c r="AP19" s="88"/>
      <c r="AQ19" s="89" t="str">
        <f t="shared" si="13"/>
        <v/>
      </c>
      <c r="AR19" s="88"/>
      <c r="AS19" s="91"/>
      <c r="AT19" s="86"/>
      <c r="AU19" s="89" t="str">
        <f t="shared" si="14"/>
        <v/>
      </c>
      <c r="AV19" s="88"/>
      <c r="AW19" s="89" t="str">
        <f t="shared" si="15"/>
        <v/>
      </c>
      <c r="AX19" s="88"/>
      <c r="AY19" s="91"/>
      <c r="AZ19" s="92" t="str">
        <f t="shared" si="16"/>
        <v/>
      </c>
      <c r="BA19" s="89" t="str">
        <f t="shared" si="17"/>
        <v/>
      </c>
      <c r="BB19" s="93">
        <f t="shared" si="18"/>
        <v>1</v>
      </c>
      <c r="BC19" s="89">
        <f t="shared" si="19"/>
        <v>15</v>
      </c>
      <c r="BD19" s="93">
        <f t="shared" si="20"/>
        <v>2</v>
      </c>
      <c r="BE19" s="94">
        <f t="shared" si="21"/>
        <v>1</v>
      </c>
      <c r="BF19" s="95" t="s">
        <v>58</v>
      </c>
      <c r="BG19" s="95" t="s">
        <v>59</v>
      </c>
    </row>
    <row r="20" spans="1:59" ht="15.75" customHeight="1" thickBot="1">
      <c r="A20" s="68" t="s">
        <v>60</v>
      </c>
      <c r="B20" s="69" t="s">
        <v>31</v>
      </c>
      <c r="C20" s="83" t="s">
        <v>61</v>
      </c>
      <c r="D20" s="71"/>
      <c r="E20" s="72" t="str">
        <f t="shared" si="0"/>
        <v/>
      </c>
      <c r="F20" s="73"/>
      <c r="G20" s="74" t="str">
        <f t="shared" si="22"/>
        <v/>
      </c>
      <c r="H20" s="73"/>
      <c r="I20" s="75"/>
      <c r="J20" s="71"/>
      <c r="K20" s="74" t="str">
        <f t="shared" si="2"/>
        <v/>
      </c>
      <c r="L20" s="73"/>
      <c r="M20" s="74" t="str">
        <f t="shared" si="3"/>
        <v/>
      </c>
      <c r="N20" s="73"/>
      <c r="O20" s="75"/>
      <c r="P20" s="71">
        <v>2</v>
      </c>
      <c r="Q20" s="74">
        <f t="shared" si="4"/>
        <v>30</v>
      </c>
      <c r="R20" s="73">
        <v>1</v>
      </c>
      <c r="S20" s="74">
        <f t="shared" si="5"/>
        <v>15</v>
      </c>
      <c r="T20" s="73">
        <v>4</v>
      </c>
      <c r="U20" s="75" t="s">
        <v>57</v>
      </c>
      <c r="V20" s="71"/>
      <c r="W20" s="74" t="str">
        <f t="shared" si="6"/>
        <v/>
      </c>
      <c r="X20" s="73"/>
      <c r="Y20" s="74" t="str">
        <f t="shared" si="7"/>
        <v/>
      </c>
      <c r="Z20" s="73"/>
      <c r="AA20" s="75"/>
      <c r="AB20" s="71"/>
      <c r="AC20" s="74" t="str">
        <f t="shared" si="8"/>
        <v/>
      </c>
      <c r="AD20" s="73"/>
      <c r="AE20" s="74" t="str">
        <f t="shared" si="9"/>
        <v/>
      </c>
      <c r="AF20" s="73"/>
      <c r="AG20" s="76"/>
      <c r="AH20" s="71"/>
      <c r="AI20" s="74" t="str">
        <f t="shared" si="10"/>
        <v/>
      </c>
      <c r="AJ20" s="73"/>
      <c r="AK20" s="74" t="str">
        <f t="shared" si="11"/>
        <v/>
      </c>
      <c r="AL20" s="73"/>
      <c r="AM20" s="76"/>
      <c r="AN20" s="71"/>
      <c r="AO20" s="74" t="str">
        <f t="shared" si="12"/>
        <v/>
      </c>
      <c r="AP20" s="73"/>
      <c r="AQ20" s="74" t="str">
        <f t="shared" si="13"/>
        <v/>
      </c>
      <c r="AR20" s="73"/>
      <c r="AS20" s="76"/>
      <c r="AT20" s="71"/>
      <c r="AU20" s="74" t="str">
        <f t="shared" si="14"/>
        <v/>
      </c>
      <c r="AV20" s="73"/>
      <c r="AW20" s="74" t="str">
        <f t="shared" si="15"/>
        <v/>
      </c>
      <c r="AX20" s="73"/>
      <c r="AY20" s="76"/>
      <c r="AZ20" s="77">
        <f t="shared" si="16"/>
        <v>2</v>
      </c>
      <c r="BA20" s="74">
        <f t="shared" si="17"/>
        <v>30</v>
      </c>
      <c r="BB20" s="78">
        <f t="shared" si="18"/>
        <v>1</v>
      </c>
      <c r="BC20" s="74">
        <f t="shared" si="19"/>
        <v>15</v>
      </c>
      <c r="BD20" s="78">
        <f t="shared" si="20"/>
        <v>4</v>
      </c>
      <c r="BE20" s="79">
        <f t="shared" si="21"/>
        <v>3</v>
      </c>
      <c r="BF20" s="80" t="s">
        <v>53</v>
      </c>
      <c r="BG20" s="80" t="s">
        <v>54</v>
      </c>
    </row>
    <row r="21" spans="1:59" s="67" customFormat="1" ht="15.75" customHeight="1">
      <c r="A21" s="97"/>
      <c r="B21" s="60"/>
      <c r="C21" s="61" t="s">
        <v>62</v>
      </c>
      <c r="D21" s="98">
        <f>IF(SUM(D12:D20)=0,"",SUM(D12:D20))</f>
        <v>6</v>
      </c>
      <c r="E21" s="99">
        <f>IF(SUM(D12:D20)*15=0,"",SUM(D12:D20)*15)</f>
        <v>90</v>
      </c>
      <c r="F21" s="99">
        <f>IF(SUM(F12:F20)=0,"",SUM(F12:F20))</f>
        <v>19</v>
      </c>
      <c r="G21" s="99">
        <f>IF(SUM(F12:F20)*15=0,"",SUM(F12:F20)*15)</f>
        <v>285</v>
      </c>
      <c r="H21" s="100">
        <f>IF(SUM(H12:H20)=0,"",SUM(H12:H20))</f>
        <v>24</v>
      </c>
      <c r="I21" s="101">
        <f>IF(SUM(D12:D20)+SUM(F12:F20)=0,"",SUM(D12:D20)+SUM(F12:F20))</f>
        <v>25</v>
      </c>
      <c r="J21" s="98">
        <f>IF(SUM(J12:J20)=0,"",SUM(J12:J20))</f>
        <v>1</v>
      </c>
      <c r="K21" s="99">
        <f>IF(SUM(J12:J20)*15=0,"",SUM(J12:J20)*15)</f>
        <v>15</v>
      </c>
      <c r="L21" s="99">
        <f>IF(SUM(L12:L20)=0,"",SUM(L12:L20))</f>
        <v>2</v>
      </c>
      <c r="M21" s="99">
        <f>IF(SUM(L12:L20)*15=0,"",SUM(L12:L20)*15)</f>
        <v>30</v>
      </c>
      <c r="N21" s="100">
        <f>IF(SUM(N12:N20)=0,"",SUM(N12:N20))</f>
        <v>6</v>
      </c>
      <c r="O21" s="101">
        <f>IF(SUM(J12:J20)+SUM(L12:L20)=0,"",SUM(J12:J20)+SUM(L12:L20))</f>
        <v>3</v>
      </c>
      <c r="P21" s="98">
        <f>IF(SUM(P12:P20)=0,"",SUM(P12:P20))</f>
        <v>2</v>
      </c>
      <c r="Q21" s="99">
        <f>IF(SUM(P12:P20)*15=0,"",SUM(P12:P20)*15)</f>
        <v>30</v>
      </c>
      <c r="R21" s="99">
        <f>IF(SUM(R12:R20)=0,"",SUM(R12:R20))</f>
        <v>1</v>
      </c>
      <c r="S21" s="99">
        <f>IF(SUM(R12:R20)*15=0,"",SUM(R12:R20)*15)</f>
        <v>15</v>
      </c>
      <c r="T21" s="100">
        <f>IF(SUM(T12:T20)=0,"",SUM(T12:T20))</f>
        <v>4</v>
      </c>
      <c r="U21" s="101">
        <f>IF(SUM(P12:P20)+SUM(R12:R20)=0,"",SUM(P12:P20)+SUM(R12:R20))</f>
        <v>3</v>
      </c>
      <c r="V21" s="98" t="str">
        <f>IF(SUM(V12:V20)=0,"",SUM(V12:V20))</f>
        <v/>
      </c>
      <c r="W21" s="99" t="str">
        <f>IF(SUM(V12:V20)*15=0,"",SUM(V12:V20)*15)</f>
        <v/>
      </c>
      <c r="X21" s="99" t="str">
        <f>IF(SUM(X12:X20)=0,"",SUM(X12:X20))</f>
        <v/>
      </c>
      <c r="Y21" s="99" t="str">
        <f>IF(SUM(X12:X20)*15=0,"",SUM(X12:X20)*15)</f>
        <v/>
      </c>
      <c r="Z21" s="102" t="str">
        <f>IF(SUM(Z12:Z20)=0,"",SUM(Z12:Z20))</f>
        <v/>
      </c>
      <c r="AA21" s="101" t="str">
        <f>IF(SUM(V12:V20)+SUM(X12:X20)=0,"",SUM(V12:V20)+SUM(X12:X20))</f>
        <v/>
      </c>
      <c r="AB21" s="98" t="str">
        <f>IF(SUM(AB12:AB20)=0,"",SUM(AB12:AB20))</f>
        <v/>
      </c>
      <c r="AC21" s="99" t="str">
        <f>IF(SUM(AB12:AB20)*15=0,"",SUM(AB12:AB20)*15)</f>
        <v/>
      </c>
      <c r="AD21" s="99" t="str">
        <f>IF(SUM(AD12:AD20)=0,"",SUM(AD12:AD20))</f>
        <v/>
      </c>
      <c r="AE21" s="99" t="str">
        <f>IF(SUM(AD12:AD20)*15=0,"",SUM(AD12:AD20)*15)</f>
        <v/>
      </c>
      <c r="AF21" s="102" t="str">
        <f>IF(SUM(AF12:AF20)=0,"",SUM(AF12:AF20))</f>
        <v/>
      </c>
      <c r="AG21" s="103" t="str">
        <f>IF(SUM(AB12:AB20)+SUM(AD12:AD20)=0,"",SUM(AB12:AB20)+SUM(AD12:AD20))</f>
        <v/>
      </c>
      <c r="AH21" s="98" t="str">
        <f>IF(SUM(AH12:AH20)=0,"",SUM(AH12:AH20))</f>
        <v/>
      </c>
      <c r="AI21" s="99" t="str">
        <f>IF(SUM(AH12:AH20)*15=0,"",SUM(AH12:AH20)*15)</f>
        <v/>
      </c>
      <c r="AJ21" s="99" t="str">
        <f>IF(SUM(AJ12:AJ20)=0,"",SUM(AJ12:AJ20))</f>
        <v/>
      </c>
      <c r="AK21" s="99" t="str">
        <f>IF(SUM(AJ12:AJ20)*15=0,"",SUM(AJ12:AJ20)*15)</f>
        <v/>
      </c>
      <c r="AL21" s="102" t="str">
        <f>IF(SUM(AL12:AL20)=0,"",SUM(AL12:AL20))</f>
        <v/>
      </c>
      <c r="AM21" s="103" t="str">
        <f>IF(SUM(AH12:AH20)+SUM(AJ12:AJ20)=0,"",SUM(AH12:AH20)+SUM(AJ12:AJ20))</f>
        <v/>
      </c>
      <c r="AN21" s="98" t="str">
        <f>IF(SUM(AN12:AN20)=0,"",SUM(AN12:AN20))</f>
        <v/>
      </c>
      <c r="AO21" s="99" t="str">
        <f>IF(SUM(AN12:AN20)*15=0,"",SUM(AN12:AN20)*15)</f>
        <v/>
      </c>
      <c r="AP21" s="99" t="str">
        <f>IF(SUM(AP12:AP20)=0,"",SUM(AP12:AP20))</f>
        <v/>
      </c>
      <c r="AQ21" s="99" t="str">
        <f>IF(SUM(AP12:AP20)*15=0,"",SUM(AP12:AP20)*15)</f>
        <v/>
      </c>
      <c r="AR21" s="102" t="str">
        <f>IF(SUM(AR12:AR20)=0,"",SUM(AR12:AR20))</f>
        <v/>
      </c>
      <c r="AS21" s="103" t="str">
        <f>IF(SUM(AN12:AN20)+SUM(AP12:AP20)=0,"",SUM(AN12:AN20)+SUM(AP12:AP20))</f>
        <v/>
      </c>
      <c r="AT21" s="98" t="str">
        <f>IF(SUM(AT12:AT20)=0,"",SUM(AT12:AT20))</f>
        <v/>
      </c>
      <c r="AU21" s="99" t="str">
        <f>IF(SUM(AT12:AT20)*15=0,"",SUM(AT12:AT20)*15)</f>
        <v/>
      </c>
      <c r="AV21" s="99" t="str">
        <f>IF(SUM(AV12:AV20)=0,"",SUM(AV12:AV20))</f>
        <v/>
      </c>
      <c r="AW21" s="99" t="str">
        <f>IF(SUM(AV12:AV20)*15=0,"",SUM(AV12:AV20)*15)</f>
        <v/>
      </c>
      <c r="AX21" s="102" t="str">
        <f>IF(SUM(AX12:AX20)=0,"",SUM(AX12:AX20))</f>
        <v/>
      </c>
      <c r="AY21" s="103" t="str">
        <f>IF(SUM(AT12:AT20)+SUM(AV12:AV20)=0,"",SUM(AT12:AT20)+SUM(AV12:AV20))</f>
        <v/>
      </c>
      <c r="AZ21" s="104">
        <f>IF(SUM(AZ12:AZ20)=0,"",SUM(AZ12:AZ20))</f>
        <v>9</v>
      </c>
      <c r="BA21" s="99">
        <f>IF(SUM(AZ12:AZ20)*15=0,"",SUM(AZ12:AZ20)*15)</f>
        <v>135</v>
      </c>
      <c r="BB21" s="99">
        <f>IF(SUM(BB12:BB20)=0,"",SUM(BB12:BB20))</f>
        <v>22</v>
      </c>
      <c r="BC21" s="99">
        <f>IF(SUM(BB12:BB20)*15=0,"",SUM(BB12:BB20)*15)</f>
        <v>330</v>
      </c>
      <c r="BD21" s="102">
        <f>IF(SUM(BD12:BD20)=0,"",SUM(BD12:BD20))</f>
        <v>34</v>
      </c>
      <c r="BE21" s="103">
        <f>IF(SUM(AZ12:AZ20)+SUM(BB12:BB20)=0,"",SUM(AZ12:AZ20)+SUM(BB12:BB20))</f>
        <v>31</v>
      </c>
      <c r="BF21" s="105"/>
      <c r="BG21" s="105"/>
    </row>
    <row r="22" spans="1:59" s="67" customFormat="1" ht="15.75" customHeight="1">
      <c r="A22" s="106" t="s">
        <v>63</v>
      </c>
      <c r="B22" s="60"/>
      <c r="C22" s="61" t="s">
        <v>64</v>
      </c>
      <c r="D22" s="107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108"/>
      <c r="BA22" s="66"/>
      <c r="BB22" s="66"/>
      <c r="BC22" s="66"/>
      <c r="BD22" s="66"/>
      <c r="BE22" s="66"/>
      <c r="BF22" s="105"/>
      <c r="BG22" s="105"/>
    </row>
    <row r="23" spans="1:59" ht="15.75" customHeight="1">
      <c r="A23" s="68" t="s">
        <v>65</v>
      </c>
      <c r="B23" s="69" t="s">
        <v>31</v>
      </c>
      <c r="C23" s="83" t="s">
        <v>66</v>
      </c>
      <c r="D23" s="71">
        <v>2</v>
      </c>
      <c r="E23" s="74">
        <f t="shared" ref="E23:E37" si="23">IF(D23*15=0,"",D23*15)</f>
        <v>30</v>
      </c>
      <c r="F23" s="73"/>
      <c r="G23" s="74" t="str">
        <f t="shared" ref="G23:G37" si="24">IF(F23*15=0,"",F23*15)</f>
        <v/>
      </c>
      <c r="H23" s="73">
        <v>2</v>
      </c>
      <c r="I23" s="75" t="s">
        <v>67</v>
      </c>
      <c r="J23" s="71"/>
      <c r="K23" s="74" t="str">
        <f t="shared" ref="K23:K37" si="25">IF(J23*15=0,"",J23*15)</f>
        <v/>
      </c>
      <c r="L23" s="73"/>
      <c r="M23" s="74" t="str">
        <f t="shared" ref="M23:M37" si="26">IF(L23*15=0,"",L23*15)</f>
        <v/>
      </c>
      <c r="N23" s="73"/>
      <c r="O23" s="75"/>
      <c r="P23" s="71"/>
      <c r="Q23" s="74" t="str">
        <f t="shared" ref="Q23:Q37" si="27">IF(P23*15=0,"",P23*15)</f>
        <v/>
      </c>
      <c r="R23" s="73"/>
      <c r="S23" s="74" t="str">
        <f t="shared" ref="S23:S37" si="28">IF(R23*15=0,"",R23*15)</f>
        <v/>
      </c>
      <c r="T23" s="73"/>
      <c r="U23" s="75"/>
      <c r="V23" s="71"/>
      <c r="W23" s="74" t="str">
        <f t="shared" ref="W23:W37" si="29">IF(V23*15=0,"",V23*15)</f>
        <v/>
      </c>
      <c r="X23" s="73"/>
      <c r="Y23" s="74" t="str">
        <f t="shared" ref="Y23:Y37" si="30">IF(X23*15=0,"",X23*15)</f>
        <v/>
      </c>
      <c r="Z23" s="73"/>
      <c r="AA23" s="75"/>
      <c r="AB23" s="71"/>
      <c r="AC23" s="74" t="str">
        <f t="shared" ref="AC23:AC37" si="31">IF(AB23*15=0,"",AB23*15)</f>
        <v/>
      </c>
      <c r="AD23" s="73"/>
      <c r="AE23" s="74" t="str">
        <f t="shared" ref="AE23:AE37" si="32">IF(AD23*15=0,"",AD23*15)</f>
        <v/>
      </c>
      <c r="AF23" s="73"/>
      <c r="AG23" s="76"/>
      <c r="AH23" s="71"/>
      <c r="AI23" s="74" t="str">
        <f t="shared" ref="AI23:AI37" si="33">IF(AH23*15=0,"",AH23*15)</f>
        <v/>
      </c>
      <c r="AJ23" s="73"/>
      <c r="AK23" s="74" t="str">
        <f t="shared" ref="AK23:AK37" si="34">IF(AJ23*15=0,"",AJ23*15)</f>
        <v/>
      </c>
      <c r="AL23" s="73"/>
      <c r="AM23" s="76"/>
      <c r="AN23" s="71"/>
      <c r="AO23" s="74" t="str">
        <f t="shared" ref="AO23:AO37" si="35">IF(AN23*15=0,"",AN23*15)</f>
        <v/>
      </c>
      <c r="AP23" s="73"/>
      <c r="AQ23" s="74" t="str">
        <f t="shared" ref="AQ23:AQ37" si="36">IF(AP23*15=0,"",AP23*15)</f>
        <v/>
      </c>
      <c r="AR23" s="73"/>
      <c r="AS23" s="76"/>
      <c r="AT23" s="71"/>
      <c r="AU23" s="74" t="str">
        <f t="shared" ref="AU23:AU37" si="37">IF(AT23*15=0,"",AT23*15)</f>
        <v/>
      </c>
      <c r="AV23" s="73"/>
      <c r="AW23" s="74" t="str">
        <f t="shared" ref="AW23:AW37" si="38">IF(AV23*15=0,"",AV23*15)</f>
        <v/>
      </c>
      <c r="AX23" s="73"/>
      <c r="AY23" s="76"/>
      <c r="AZ23" s="77">
        <f t="shared" ref="AZ23:AZ37" si="39">IF(D23+J23+P23+V23+AB23+AH23+AN23+AT23=0,"",D23+J23+P23+V23+AB23+AH23+AN23+AT23)</f>
        <v>2</v>
      </c>
      <c r="BA23" s="74">
        <f t="shared" ref="BA23:BA37" si="40">IF((D23+J23+P23+V23+AB23+AH23+AN23+AT23)*15=0,"",(D23+J23+P23+V23+AB23+AH23+AN23+AT23)*15)</f>
        <v>30</v>
      </c>
      <c r="BB23" s="78" t="str">
        <f t="shared" ref="BB23:BB37" si="41">IF(F23+L23+R23+X23+AD23+AJ23+AP23+AV23=0,"",F23+L23+R23+X23+AD23+AJ23+AP23+AV23)</f>
        <v/>
      </c>
      <c r="BC23" s="74" t="str">
        <f t="shared" ref="BC23:BC37" si="42">IF((F23+L23+R23+X23+AD23+AJ23+AP23+AV23)*15=0,"",(F23+L23+R23+X23+AD23+AJ23+AP23+AV23)*15)</f>
        <v/>
      </c>
      <c r="BD23" s="78">
        <f t="shared" ref="BD23:BD37" si="43">IF(H23+N23+T23+Z23+AF23+AL23+AR23+AX23=0,"",H23+N23+T23+Z23+AF23+AL23+AR23+AX23)</f>
        <v>2</v>
      </c>
      <c r="BE23" s="79">
        <f t="shared" ref="BE23:BE37" si="44">IF((D23+J23+P23+V23+AB23+F23+L23+R23+X23+AD23+AH23+AN23+AT23+AF23+AP23+AV23)=0,"",(D23+J23+P23+V23+AB23+F23+L23+R23+X23+AD23+AH23+AN23+AT23+AJ23+AP23+AV23))</f>
        <v>2</v>
      </c>
      <c r="BF23" s="80" t="s">
        <v>68</v>
      </c>
      <c r="BG23" s="80" t="s">
        <v>69</v>
      </c>
    </row>
    <row r="24" spans="1:59" ht="15.75" customHeight="1">
      <c r="A24" s="68" t="s">
        <v>70</v>
      </c>
      <c r="B24" s="69" t="s">
        <v>31</v>
      </c>
      <c r="C24" s="83" t="s">
        <v>71</v>
      </c>
      <c r="D24" s="71">
        <v>1</v>
      </c>
      <c r="E24" s="74">
        <f t="shared" si="23"/>
        <v>15</v>
      </c>
      <c r="F24" s="73"/>
      <c r="G24" s="74" t="str">
        <f t="shared" si="24"/>
        <v/>
      </c>
      <c r="H24" s="73">
        <v>2</v>
      </c>
      <c r="I24" s="75" t="s">
        <v>67</v>
      </c>
      <c r="J24" s="71"/>
      <c r="K24" s="74" t="str">
        <f t="shared" si="25"/>
        <v/>
      </c>
      <c r="L24" s="73"/>
      <c r="M24" s="74" t="str">
        <f t="shared" si="26"/>
        <v/>
      </c>
      <c r="N24" s="73"/>
      <c r="O24" s="75"/>
      <c r="P24" s="71"/>
      <c r="Q24" s="74" t="str">
        <f t="shared" si="27"/>
        <v/>
      </c>
      <c r="R24" s="73"/>
      <c r="S24" s="74" t="str">
        <f t="shared" si="28"/>
        <v/>
      </c>
      <c r="T24" s="73"/>
      <c r="U24" s="75"/>
      <c r="V24" s="71"/>
      <c r="W24" s="74" t="str">
        <f t="shared" si="29"/>
        <v/>
      </c>
      <c r="X24" s="73"/>
      <c r="Y24" s="74" t="str">
        <f t="shared" si="30"/>
        <v/>
      </c>
      <c r="Z24" s="73"/>
      <c r="AA24" s="75"/>
      <c r="AB24" s="71"/>
      <c r="AC24" s="74" t="str">
        <f t="shared" si="31"/>
        <v/>
      </c>
      <c r="AD24" s="73"/>
      <c r="AE24" s="74" t="str">
        <f t="shared" si="32"/>
        <v/>
      </c>
      <c r="AF24" s="73"/>
      <c r="AG24" s="76"/>
      <c r="AH24" s="71"/>
      <c r="AI24" s="74" t="str">
        <f t="shared" si="33"/>
        <v/>
      </c>
      <c r="AJ24" s="73"/>
      <c r="AK24" s="74" t="str">
        <f t="shared" si="34"/>
        <v/>
      </c>
      <c r="AL24" s="73"/>
      <c r="AM24" s="76"/>
      <c r="AN24" s="71"/>
      <c r="AO24" s="74" t="str">
        <f t="shared" si="35"/>
        <v/>
      </c>
      <c r="AP24" s="73"/>
      <c r="AQ24" s="74" t="str">
        <f t="shared" si="36"/>
        <v/>
      </c>
      <c r="AR24" s="73"/>
      <c r="AS24" s="76"/>
      <c r="AT24" s="71"/>
      <c r="AU24" s="74" t="str">
        <f t="shared" si="37"/>
        <v/>
      </c>
      <c r="AV24" s="73"/>
      <c r="AW24" s="74" t="str">
        <f t="shared" si="38"/>
        <v/>
      </c>
      <c r="AX24" s="73"/>
      <c r="AY24" s="76"/>
      <c r="AZ24" s="77">
        <f t="shared" si="39"/>
        <v>1</v>
      </c>
      <c r="BA24" s="74">
        <f t="shared" si="40"/>
        <v>15</v>
      </c>
      <c r="BB24" s="78" t="str">
        <f t="shared" si="41"/>
        <v/>
      </c>
      <c r="BC24" s="74" t="str">
        <f t="shared" si="42"/>
        <v/>
      </c>
      <c r="BD24" s="78">
        <f t="shared" si="43"/>
        <v>2</v>
      </c>
      <c r="BE24" s="79">
        <f t="shared" si="44"/>
        <v>1</v>
      </c>
      <c r="BF24" s="80" t="s">
        <v>72</v>
      </c>
      <c r="BG24" s="80" t="s">
        <v>73</v>
      </c>
    </row>
    <row r="25" spans="1:59" ht="15.75" customHeight="1">
      <c r="A25" s="68" t="s">
        <v>74</v>
      </c>
      <c r="B25" s="69" t="s">
        <v>31</v>
      </c>
      <c r="C25" s="83" t="s">
        <v>75</v>
      </c>
      <c r="D25" s="71">
        <v>2</v>
      </c>
      <c r="E25" s="74">
        <f t="shared" si="23"/>
        <v>30</v>
      </c>
      <c r="F25" s="73"/>
      <c r="G25" s="74" t="str">
        <f t="shared" si="24"/>
        <v/>
      </c>
      <c r="H25" s="73">
        <v>2</v>
      </c>
      <c r="I25" s="75" t="s">
        <v>31</v>
      </c>
      <c r="J25" s="71"/>
      <c r="K25" s="74" t="str">
        <f t="shared" si="25"/>
        <v/>
      </c>
      <c r="L25" s="73"/>
      <c r="M25" s="74" t="str">
        <f t="shared" si="26"/>
        <v/>
      </c>
      <c r="N25" s="73"/>
      <c r="O25" s="75"/>
      <c r="P25" s="71"/>
      <c r="Q25" s="74" t="str">
        <f t="shared" si="27"/>
        <v/>
      </c>
      <c r="R25" s="73"/>
      <c r="S25" s="74" t="str">
        <f t="shared" si="28"/>
        <v/>
      </c>
      <c r="T25" s="73"/>
      <c r="U25" s="75"/>
      <c r="V25" s="71"/>
      <c r="W25" s="74" t="str">
        <f t="shared" si="29"/>
        <v/>
      </c>
      <c r="X25" s="73"/>
      <c r="Y25" s="74" t="str">
        <f t="shared" si="30"/>
        <v/>
      </c>
      <c r="Z25" s="73"/>
      <c r="AA25" s="75"/>
      <c r="AB25" s="71"/>
      <c r="AC25" s="74" t="str">
        <f t="shared" si="31"/>
        <v/>
      </c>
      <c r="AD25" s="73"/>
      <c r="AE25" s="74" t="str">
        <f t="shared" si="32"/>
        <v/>
      </c>
      <c r="AF25" s="73"/>
      <c r="AG25" s="76"/>
      <c r="AH25" s="71"/>
      <c r="AI25" s="74" t="str">
        <f t="shared" si="33"/>
        <v/>
      </c>
      <c r="AJ25" s="73"/>
      <c r="AK25" s="74" t="str">
        <f t="shared" si="34"/>
        <v/>
      </c>
      <c r="AL25" s="73"/>
      <c r="AM25" s="76"/>
      <c r="AN25" s="71"/>
      <c r="AO25" s="74" t="str">
        <f t="shared" si="35"/>
        <v/>
      </c>
      <c r="AP25" s="73"/>
      <c r="AQ25" s="74" t="str">
        <f t="shared" si="36"/>
        <v/>
      </c>
      <c r="AR25" s="73"/>
      <c r="AS25" s="76"/>
      <c r="AT25" s="71"/>
      <c r="AU25" s="74" t="str">
        <f t="shared" si="37"/>
        <v/>
      </c>
      <c r="AV25" s="73"/>
      <c r="AW25" s="74" t="str">
        <f t="shared" si="38"/>
        <v/>
      </c>
      <c r="AX25" s="73"/>
      <c r="AY25" s="76"/>
      <c r="AZ25" s="77">
        <f t="shared" si="39"/>
        <v>2</v>
      </c>
      <c r="BA25" s="74">
        <f t="shared" si="40"/>
        <v>30</v>
      </c>
      <c r="BB25" s="78" t="str">
        <f t="shared" si="41"/>
        <v/>
      </c>
      <c r="BC25" s="74" t="str">
        <f t="shared" si="42"/>
        <v/>
      </c>
      <c r="BD25" s="78">
        <f t="shared" si="43"/>
        <v>2</v>
      </c>
      <c r="BE25" s="79">
        <f t="shared" si="44"/>
        <v>2</v>
      </c>
      <c r="BF25" s="80" t="s">
        <v>76</v>
      </c>
      <c r="BG25" s="80" t="s">
        <v>77</v>
      </c>
    </row>
    <row r="26" spans="1:59" ht="15.75" customHeight="1">
      <c r="A26" s="68" t="s">
        <v>78</v>
      </c>
      <c r="B26" s="69" t="s">
        <v>31</v>
      </c>
      <c r="C26" s="109" t="s">
        <v>79</v>
      </c>
      <c r="D26" s="71"/>
      <c r="E26" s="74" t="str">
        <f t="shared" si="23"/>
        <v/>
      </c>
      <c r="F26" s="73"/>
      <c r="G26" s="74" t="str">
        <f t="shared" si="24"/>
        <v/>
      </c>
      <c r="H26" s="73"/>
      <c r="I26" s="75"/>
      <c r="J26" s="71">
        <v>1</v>
      </c>
      <c r="K26" s="74">
        <f t="shared" si="25"/>
        <v>15</v>
      </c>
      <c r="L26" s="73">
        <v>1</v>
      </c>
      <c r="M26" s="74">
        <f t="shared" si="26"/>
        <v>15</v>
      </c>
      <c r="N26" s="73">
        <v>2</v>
      </c>
      <c r="O26" s="75" t="s">
        <v>67</v>
      </c>
      <c r="P26" s="71"/>
      <c r="Q26" s="74" t="str">
        <f t="shared" si="27"/>
        <v/>
      </c>
      <c r="R26" s="73"/>
      <c r="S26" s="74" t="str">
        <f t="shared" si="28"/>
        <v/>
      </c>
      <c r="T26" s="73"/>
      <c r="U26" s="75"/>
      <c r="V26" s="71"/>
      <c r="W26" s="74" t="str">
        <f t="shared" si="29"/>
        <v/>
      </c>
      <c r="X26" s="73"/>
      <c r="Y26" s="74" t="str">
        <f t="shared" si="30"/>
        <v/>
      </c>
      <c r="Z26" s="73"/>
      <c r="AA26" s="75"/>
      <c r="AB26" s="71"/>
      <c r="AC26" s="74" t="str">
        <f t="shared" si="31"/>
        <v/>
      </c>
      <c r="AD26" s="73"/>
      <c r="AE26" s="74" t="str">
        <f t="shared" si="32"/>
        <v/>
      </c>
      <c r="AF26" s="73"/>
      <c r="AG26" s="76"/>
      <c r="AH26" s="71"/>
      <c r="AI26" s="74" t="str">
        <f t="shared" si="33"/>
        <v/>
      </c>
      <c r="AJ26" s="73"/>
      <c r="AK26" s="74" t="str">
        <f t="shared" si="34"/>
        <v/>
      </c>
      <c r="AL26" s="73"/>
      <c r="AM26" s="76"/>
      <c r="AN26" s="71"/>
      <c r="AO26" s="74" t="str">
        <f t="shared" si="35"/>
        <v/>
      </c>
      <c r="AP26" s="73"/>
      <c r="AQ26" s="74" t="str">
        <f t="shared" si="36"/>
        <v/>
      </c>
      <c r="AR26" s="73"/>
      <c r="AS26" s="76"/>
      <c r="AT26" s="71"/>
      <c r="AU26" s="74" t="str">
        <f t="shared" si="37"/>
        <v/>
      </c>
      <c r="AV26" s="73"/>
      <c r="AW26" s="74" t="str">
        <f t="shared" si="38"/>
        <v/>
      </c>
      <c r="AX26" s="73"/>
      <c r="AY26" s="76"/>
      <c r="AZ26" s="77">
        <f t="shared" si="39"/>
        <v>1</v>
      </c>
      <c r="BA26" s="74">
        <f t="shared" si="40"/>
        <v>15</v>
      </c>
      <c r="BB26" s="78">
        <f t="shared" si="41"/>
        <v>1</v>
      </c>
      <c r="BC26" s="74">
        <f t="shared" si="42"/>
        <v>15</v>
      </c>
      <c r="BD26" s="78">
        <f t="shared" si="43"/>
        <v>2</v>
      </c>
      <c r="BE26" s="79">
        <f t="shared" si="44"/>
        <v>2</v>
      </c>
      <c r="BF26" s="80" t="s">
        <v>80</v>
      </c>
      <c r="BG26" s="80" t="s">
        <v>81</v>
      </c>
    </row>
    <row r="27" spans="1:59" ht="15.75" customHeight="1">
      <c r="A27" s="68" t="s">
        <v>82</v>
      </c>
      <c r="B27" s="69" t="s">
        <v>31</v>
      </c>
      <c r="C27" s="109" t="s">
        <v>83</v>
      </c>
      <c r="D27" s="71"/>
      <c r="E27" s="74" t="str">
        <f t="shared" si="23"/>
        <v/>
      </c>
      <c r="F27" s="73"/>
      <c r="G27" s="74" t="str">
        <f t="shared" si="24"/>
        <v/>
      </c>
      <c r="H27" s="73"/>
      <c r="I27" s="75"/>
      <c r="J27" s="71">
        <v>2</v>
      </c>
      <c r="K27" s="74">
        <f t="shared" si="25"/>
        <v>30</v>
      </c>
      <c r="L27" s="73"/>
      <c r="M27" s="74" t="str">
        <f t="shared" si="26"/>
        <v/>
      </c>
      <c r="N27" s="73">
        <v>2</v>
      </c>
      <c r="O27" s="75" t="s">
        <v>31</v>
      </c>
      <c r="P27" s="71"/>
      <c r="Q27" s="74" t="str">
        <f t="shared" si="27"/>
        <v/>
      </c>
      <c r="R27" s="73"/>
      <c r="S27" s="74" t="str">
        <f t="shared" si="28"/>
        <v/>
      </c>
      <c r="T27" s="73"/>
      <c r="U27" s="75"/>
      <c r="V27" s="71"/>
      <c r="W27" s="74" t="str">
        <f t="shared" si="29"/>
        <v/>
      </c>
      <c r="X27" s="73"/>
      <c r="Y27" s="74" t="str">
        <f t="shared" si="30"/>
        <v/>
      </c>
      <c r="Z27" s="73"/>
      <c r="AA27" s="75"/>
      <c r="AB27" s="71"/>
      <c r="AC27" s="74" t="str">
        <f t="shared" si="31"/>
        <v/>
      </c>
      <c r="AD27" s="73"/>
      <c r="AE27" s="74" t="str">
        <f t="shared" si="32"/>
        <v/>
      </c>
      <c r="AF27" s="73"/>
      <c r="AG27" s="76"/>
      <c r="AH27" s="71"/>
      <c r="AI27" s="74" t="str">
        <f t="shared" si="33"/>
        <v/>
      </c>
      <c r="AJ27" s="73"/>
      <c r="AK27" s="74" t="str">
        <f t="shared" si="34"/>
        <v/>
      </c>
      <c r="AL27" s="73"/>
      <c r="AM27" s="76"/>
      <c r="AN27" s="71"/>
      <c r="AO27" s="74" t="str">
        <f t="shared" si="35"/>
        <v/>
      </c>
      <c r="AP27" s="73"/>
      <c r="AQ27" s="74" t="str">
        <f t="shared" si="36"/>
        <v/>
      </c>
      <c r="AR27" s="73"/>
      <c r="AS27" s="76"/>
      <c r="AT27" s="71"/>
      <c r="AU27" s="74" t="str">
        <f t="shared" si="37"/>
        <v/>
      </c>
      <c r="AV27" s="73"/>
      <c r="AW27" s="74" t="str">
        <f t="shared" si="38"/>
        <v/>
      </c>
      <c r="AX27" s="73"/>
      <c r="AY27" s="76"/>
      <c r="AZ27" s="77">
        <f t="shared" si="39"/>
        <v>2</v>
      </c>
      <c r="BA27" s="74">
        <f t="shared" si="40"/>
        <v>30</v>
      </c>
      <c r="BB27" s="78" t="str">
        <f t="shared" si="41"/>
        <v/>
      </c>
      <c r="BC27" s="74" t="str">
        <f t="shared" si="42"/>
        <v/>
      </c>
      <c r="BD27" s="78">
        <f t="shared" si="43"/>
        <v>2</v>
      </c>
      <c r="BE27" s="79">
        <f t="shared" si="44"/>
        <v>2</v>
      </c>
      <c r="BF27" s="80" t="s">
        <v>84</v>
      </c>
      <c r="BG27" s="110" t="s">
        <v>85</v>
      </c>
    </row>
    <row r="28" spans="1:59" ht="15.75" customHeight="1">
      <c r="A28" s="68" t="s">
        <v>86</v>
      </c>
      <c r="B28" s="69" t="s">
        <v>31</v>
      </c>
      <c r="C28" s="109" t="s">
        <v>87</v>
      </c>
      <c r="D28" s="71"/>
      <c r="E28" s="74" t="str">
        <f t="shared" si="23"/>
        <v/>
      </c>
      <c r="F28" s="73"/>
      <c r="G28" s="74" t="str">
        <f t="shared" si="24"/>
        <v/>
      </c>
      <c r="H28" s="73"/>
      <c r="I28" s="75"/>
      <c r="J28" s="71">
        <v>3</v>
      </c>
      <c r="K28" s="74">
        <f t="shared" si="25"/>
        <v>45</v>
      </c>
      <c r="L28" s="73"/>
      <c r="M28" s="74" t="str">
        <f t="shared" si="26"/>
        <v/>
      </c>
      <c r="N28" s="73">
        <v>2</v>
      </c>
      <c r="O28" s="75" t="s">
        <v>31</v>
      </c>
      <c r="P28" s="71"/>
      <c r="Q28" s="74" t="str">
        <f t="shared" si="27"/>
        <v/>
      </c>
      <c r="R28" s="73"/>
      <c r="S28" s="74" t="str">
        <f t="shared" si="28"/>
        <v/>
      </c>
      <c r="T28" s="73"/>
      <c r="U28" s="75"/>
      <c r="V28" s="71"/>
      <c r="W28" s="74" t="str">
        <f t="shared" si="29"/>
        <v/>
      </c>
      <c r="X28" s="73"/>
      <c r="Y28" s="74" t="str">
        <f t="shared" si="30"/>
        <v/>
      </c>
      <c r="Z28" s="73"/>
      <c r="AA28" s="75"/>
      <c r="AB28" s="71"/>
      <c r="AC28" s="74" t="str">
        <f t="shared" si="31"/>
        <v/>
      </c>
      <c r="AD28" s="73"/>
      <c r="AE28" s="74" t="str">
        <f t="shared" si="32"/>
        <v/>
      </c>
      <c r="AF28" s="73"/>
      <c r="AG28" s="76"/>
      <c r="AH28" s="71"/>
      <c r="AI28" s="74" t="str">
        <f t="shared" si="33"/>
        <v/>
      </c>
      <c r="AJ28" s="73"/>
      <c r="AK28" s="74" t="str">
        <f t="shared" si="34"/>
        <v/>
      </c>
      <c r="AL28" s="73"/>
      <c r="AM28" s="76"/>
      <c r="AN28" s="71"/>
      <c r="AO28" s="74" t="str">
        <f t="shared" si="35"/>
        <v/>
      </c>
      <c r="AP28" s="73"/>
      <c r="AQ28" s="74" t="str">
        <f t="shared" si="36"/>
        <v/>
      </c>
      <c r="AR28" s="73"/>
      <c r="AS28" s="76"/>
      <c r="AT28" s="71"/>
      <c r="AU28" s="74" t="str">
        <f t="shared" si="37"/>
        <v/>
      </c>
      <c r="AV28" s="73"/>
      <c r="AW28" s="74" t="str">
        <f t="shared" si="38"/>
        <v/>
      </c>
      <c r="AX28" s="73"/>
      <c r="AY28" s="76"/>
      <c r="AZ28" s="77">
        <f t="shared" si="39"/>
        <v>3</v>
      </c>
      <c r="BA28" s="74">
        <f t="shared" si="40"/>
        <v>45</v>
      </c>
      <c r="BB28" s="78" t="str">
        <f t="shared" si="41"/>
        <v/>
      </c>
      <c r="BC28" s="74" t="str">
        <f t="shared" si="42"/>
        <v/>
      </c>
      <c r="BD28" s="78">
        <f t="shared" si="43"/>
        <v>2</v>
      </c>
      <c r="BE28" s="79">
        <f t="shared" si="44"/>
        <v>3</v>
      </c>
      <c r="BF28" s="80" t="s">
        <v>88</v>
      </c>
      <c r="BG28" s="80" t="s">
        <v>89</v>
      </c>
    </row>
    <row r="29" spans="1:59" ht="15.75" customHeight="1">
      <c r="A29" s="68" t="s">
        <v>90</v>
      </c>
      <c r="B29" s="69" t="s">
        <v>31</v>
      </c>
      <c r="C29" s="109" t="s">
        <v>91</v>
      </c>
      <c r="D29" s="71"/>
      <c r="E29" s="74" t="str">
        <f t="shared" si="23"/>
        <v/>
      </c>
      <c r="F29" s="73"/>
      <c r="G29" s="74" t="str">
        <f t="shared" si="24"/>
        <v/>
      </c>
      <c r="H29" s="73"/>
      <c r="I29" s="75"/>
      <c r="J29" s="71">
        <v>1</v>
      </c>
      <c r="K29" s="74">
        <f t="shared" si="25"/>
        <v>15</v>
      </c>
      <c r="L29" s="73">
        <v>1</v>
      </c>
      <c r="M29" s="74">
        <f t="shared" si="26"/>
        <v>15</v>
      </c>
      <c r="N29" s="73">
        <v>2</v>
      </c>
      <c r="O29" s="75" t="s">
        <v>31</v>
      </c>
      <c r="P29" s="71"/>
      <c r="Q29" s="74" t="str">
        <f t="shared" si="27"/>
        <v/>
      </c>
      <c r="R29" s="73"/>
      <c r="S29" s="74" t="str">
        <f t="shared" si="28"/>
        <v/>
      </c>
      <c r="T29" s="73"/>
      <c r="U29" s="75"/>
      <c r="V29" s="71"/>
      <c r="W29" s="74" t="str">
        <f t="shared" si="29"/>
        <v/>
      </c>
      <c r="X29" s="73"/>
      <c r="Y29" s="74" t="str">
        <f t="shared" si="30"/>
        <v/>
      </c>
      <c r="Z29" s="73"/>
      <c r="AA29" s="75"/>
      <c r="AB29" s="71"/>
      <c r="AC29" s="74" t="str">
        <f t="shared" si="31"/>
        <v/>
      </c>
      <c r="AD29" s="73"/>
      <c r="AE29" s="74" t="str">
        <f t="shared" si="32"/>
        <v/>
      </c>
      <c r="AF29" s="73"/>
      <c r="AG29" s="76"/>
      <c r="AH29" s="71"/>
      <c r="AI29" s="74" t="str">
        <f t="shared" si="33"/>
        <v/>
      </c>
      <c r="AJ29" s="73"/>
      <c r="AK29" s="74" t="str">
        <f t="shared" si="34"/>
        <v/>
      </c>
      <c r="AL29" s="73"/>
      <c r="AM29" s="76"/>
      <c r="AN29" s="71"/>
      <c r="AO29" s="74" t="str">
        <f t="shared" si="35"/>
        <v/>
      </c>
      <c r="AP29" s="73"/>
      <c r="AQ29" s="74" t="str">
        <f t="shared" si="36"/>
        <v/>
      </c>
      <c r="AR29" s="73"/>
      <c r="AS29" s="76"/>
      <c r="AT29" s="71"/>
      <c r="AU29" s="74" t="str">
        <f t="shared" si="37"/>
        <v/>
      </c>
      <c r="AV29" s="73"/>
      <c r="AW29" s="74" t="str">
        <f t="shared" si="38"/>
        <v/>
      </c>
      <c r="AX29" s="73"/>
      <c r="AY29" s="76"/>
      <c r="AZ29" s="77">
        <f t="shared" si="39"/>
        <v>1</v>
      </c>
      <c r="BA29" s="74">
        <f t="shared" si="40"/>
        <v>15</v>
      </c>
      <c r="BB29" s="78">
        <f t="shared" si="41"/>
        <v>1</v>
      </c>
      <c r="BC29" s="74">
        <f t="shared" si="42"/>
        <v>15</v>
      </c>
      <c r="BD29" s="78">
        <f t="shared" si="43"/>
        <v>2</v>
      </c>
      <c r="BE29" s="79">
        <f t="shared" si="44"/>
        <v>2</v>
      </c>
      <c r="BF29" s="80" t="s">
        <v>92</v>
      </c>
      <c r="BG29" s="80" t="s">
        <v>93</v>
      </c>
    </row>
    <row r="30" spans="1:59" ht="15.75" customHeight="1">
      <c r="A30" s="68" t="s">
        <v>94</v>
      </c>
      <c r="B30" s="69" t="s">
        <v>31</v>
      </c>
      <c r="C30" s="109" t="s">
        <v>95</v>
      </c>
      <c r="D30" s="71"/>
      <c r="E30" s="74" t="str">
        <f t="shared" si="23"/>
        <v/>
      </c>
      <c r="F30" s="73"/>
      <c r="G30" s="74" t="str">
        <f t="shared" si="24"/>
        <v/>
      </c>
      <c r="H30" s="73"/>
      <c r="I30" s="75"/>
      <c r="J30" s="71">
        <v>1</v>
      </c>
      <c r="K30" s="74">
        <f t="shared" si="25"/>
        <v>15</v>
      </c>
      <c r="L30" s="73"/>
      <c r="M30" s="74" t="str">
        <f t="shared" si="26"/>
        <v/>
      </c>
      <c r="N30" s="73">
        <v>2</v>
      </c>
      <c r="O30" s="75" t="s">
        <v>67</v>
      </c>
      <c r="P30" s="71"/>
      <c r="Q30" s="74" t="str">
        <f t="shared" si="27"/>
        <v/>
      </c>
      <c r="R30" s="73"/>
      <c r="S30" s="74" t="str">
        <f t="shared" si="28"/>
        <v/>
      </c>
      <c r="T30" s="73"/>
      <c r="U30" s="75"/>
      <c r="V30" s="71"/>
      <c r="W30" s="74" t="str">
        <f t="shared" si="29"/>
        <v/>
      </c>
      <c r="X30" s="73"/>
      <c r="Y30" s="74" t="str">
        <f t="shared" si="30"/>
        <v/>
      </c>
      <c r="Z30" s="73"/>
      <c r="AA30" s="75"/>
      <c r="AB30" s="71"/>
      <c r="AC30" s="74" t="str">
        <f t="shared" si="31"/>
        <v/>
      </c>
      <c r="AD30" s="73"/>
      <c r="AE30" s="74" t="str">
        <f t="shared" si="32"/>
        <v/>
      </c>
      <c r="AF30" s="73"/>
      <c r="AG30" s="76"/>
      <c r="AH30" s="71"/>
      <c r="AI30" s="74" t="str">
        <f t="shared" si="33"/>
        <v/>
      </c>
      <c r="AJ30" s="73"/>
      <c r="AK30" s="74" t="str">
        <f t="shared" si="34"/>
        <v/>
      </c>
      <c r="AL30" s="73"/>
      <c r="AM30" s="76"/>
      <c r="AN30" s="71"/>
      <c r="AO30" s="74" t="str">
        <f t="shared" si="35"/>
        <v/>
      </c>
      <c r="AP30" s="73"/>
      <c r="AQ30" s="74" t="str">
        <f t="shared" si="36"/>
        <v/>
      </c>
      <c r="AR30" s="73"/>
      <c r="AS30" s="76"/>
      <c r="AT30" s="71"/>
      <c r="AU30" s="74" t="str">
        <f t="shared" si="37"/>
        <v/>
      </c>
      <c r="AV30" s="73"/>
      <c r="AW30" s="74" t="str">
        <f t="shared" si="38"/>
        <v/>
      </c>
      <c r="AX30" s="73"/>
      <c r="AY30" s="76"/>
      <c r="AZ30" s="77">
        <f t="shared" si="39"/>
        <v>1</v>
      </c>
      <c r="BA30" s="74">
        <f t="shared" si="40"/>
        <v>15</v>
      </c>
      <c r="BB30" s="78" t="str">
        <f t="shared" si="41"/>
        <v/>
      </c>
      <c r="BC30" s="74" t="str">
        <f t="shared" si="42"/>
        <v/>
      </c>
      <c r="BD30" s="78">
        <f t="shared" si="43"/>
        <v>2</v>
      </c>
      <c r="BE30" s="79">
        <f t="shared" si="44"/>
        <v>1</v>
      </c>
      <c r="BF30" s="80" t="s">
        <v>96</v>
      </c>
      <c r="BG30" s="80" t="s">
        <v>97</v>
      </c>
    </row>
    <row r="31" spans="1:59" ht="15.75" customHeight="1">
      <c r="A31" s="68" t="s">
        <v>98</v>
      </c>
      <c r="B31" s="69" t="s">
        <v>31</v>
      </c>
      <c r="C31" s="109" t="s">
        <v>99</v>
      </c>
      <c r="D31" s="71"/>
      <c r="E31" s="74" t="str">
        <f t="shared" si="23"/>
        <v/>
      </c>
      <c r="F31" s="73"/>
      <c r="G31" s="74" t="str">
        <f t="shared" si="24"/>
        <v/>
      </c>
      <c r="H31" s="73"/>
      <c r="I31" s="75"/>
      <c r="J31" s="71">
        <v>1</v>
      </c>
      <c r="K31" s="74">
        <f t="shared" si="25"/>
        <v>15</v>
      </c>
      <c r="L31" s="73">
        <v>1</v>
      </c>
      <c r="M31" s="74">
        <f t="shared" si="26"/>
        <v>15</v>
      </c>
      <c r="N31" s="73">
        <v>2</v>
      </c>
      <c r="O31" s="75" t="s">
        <v>31</v>
      </c>
      <c r="P31" s="71"/>
      <c r="Q31" s="74" t="str">
        <f t="shared" si="27"/>
        <v/>
      </c>
      <c r="R31" s="73"/>
      <c r="S31" s="74" t="str">
        <f t="shared" si="28"/>
        <v/>
      </c>
      <c r="T31" s="73"/>
      <c r="U31" s="75"/>
      <c r="V31" s="71"/>
      <c r="W31" s="74" t="str">
        <f t="shared" si="29"/>
        <v/>
      </c>
      <c r="X31" s="73"/>
      <c r="Y31" s="74" t="str">
        <f t="shared" si="30"/>
        <v/>
      </c>
      <c r="Z31" s="73"/>
      <c r="AA31" s="75"/>
      <c r="AB31" s="71"/>
      <c r="AC31" s="74" t="str">
        <f t="shared" si="31"/>
        <v/>
      </c>
      <c r="AD31" s="73"/>
      <c r="AE31" s="74" t="str">
        <f t="shared" si="32"/>
        <v/>
      </c>
      <c r="AF31" s="73"/>
      <c r="AG31" s="76"/>
      <c r="AH31" s="71"/>
      <c r="AI31" s="74" t="str">
        <f t="shared" si="33"/>
        <v/>
      </c>
      <c r="AJ31" s="73"/>
      <c r="AK31" s="74" t="str">
        <f t="shared" si="34"/>
        <v/>
      </c>
      <c r="AL31" s="73"/>
      <c r="AM31" s="76"/>
      <c r="AN31" s="71"/>
      <c r="AO31" s="74" t="str">
        <f t="shared" si="35"/>
        <v/>
      </c>
      <c r="AP31" s="73"/>
      <c r="AQ31" s="74" t="str">
        <f t="shared" si="36"/>
        <v/>
      </c>
      <c r="AR31" s="73"/>
      <c r="AS31" s="76"/>
      <c r="AT31" s="71"/>
      <c r="AU31" s="74" t="str">
        <f t="shared" si="37"/>
        <v/>
      </c>
      <c r="AV31" s="73"/>
      <c r="AW31" s="74" t="str">
        <f t="shared" si="38"/>
        <v/>
      </c>
      <c r="AX31" s="73"/>
      <c r="AY31" s="76"/>
      <c r="AZ31" s="77">
        <f t="shared" si="39"/>
        <v>1</v>
      </c>
      <c r="BA31" s="74">
        <f t="shared" si="40"/>
        <v>15</v>
      </c>
      <c r="BB31" s="78">
        <f t="shared" si="41"/>
        <v>1</v>
      </c>
      <c r="BC31" s="74">
        <f t="shared" si="42"/>
        <v>15</v>
      </c>
      <c r="BD31" s="78">
        <f t="shared" si="43"/>
        <v>2</v>
      </c>
      <c r="BE31" s="79">
        <f t="shared" si="44"/>
        <v>2</v>
      </c>
      <c r="BF31" s="80" t="s">
        <v>100</v>
      </c>
      <c r="BG31" s="80" t="s">
        <v>101</v>
      </c>
    </row>
    <row r="32" spans="1:59" ht="15.75" customHeight="1">
      <c r="A32" s="68" t="s">
        <v>102</v>
      </c>
      <c r="B32" s="69" t="s">
        <v>31</v>
      </c>
      <c r="C32" s="109" t="s">
        <v>103</v>
      </c>
      <c r="D32" s="71"/>
      <c r="E32" s="74" t="str">
        <f t="shared" si="23"/>
        <v/>
      </c>
      <c r="F32" s="73"/>
      <c r="G32" s="74" t="str">
        <f t="shared" si="24"/>
        <v/>
      </c>
      <c r="H32" s="73"/>
      <c r="I32" s="75"/>
      <c r="J32" s="71">
        <v>3</v>
      </c>
      <c r="K32" s="74">
        <f t="shared" si="25"/>
        <v>45</v>
      </c>
      <c r="L32" s="73"/>
      <c r="M32" s="74" t="str">
        <f t="shared" si="26"/>
        <v/>
      </c>
      <c r="N32" s="73">
        <v>2</v>
      </c>
      <c r="O32" s="75" t="s">
        <v>31</v>
      </c>
      <c r="P32" s="71"/>
      <c r="Q32" s="74" t="str">
        <f t="shared" si="27"/>
        <v/>
      </c>
      <c r="R32" s="73"/>
      <c r="S32" s="74" t="str">
        <f t="shared" si="28"/>
        <v/>
      </c>
      <c r="T32" s="73"/>
      <c r="U32" s="75"/>
      <c r="V32" s="71"/>
      <c r="W32" s="74" t="str">
        <f t="shared" si="29"/>
        <v/>
      </c>
      <c r="X32" s="73"/>
      <c r="Y32" s="74" t="str">
        <f t="shared" si="30"/>
        <v/>
      </c>
      <c r="Z32" s="73"/>
      <c r="AA32" s="75"/>
      <c r="AB32" s="71"/>
      <c r="AC32" s="74" t="str">
        <f t="shared" si="31"/>
        <v/>
      </c>
      <c r="AD32" s="73"/>
      <c r="AE32" s="74" t="str">
        <f t="shared" si="32"/>
        <v/>
      </c>
      <c r="AF32" s="73"/>
      <c r="AG32" s="76"/>
      <c r="AH32" s="71"/>
      <c r="AI32" s="74" t="str">
        <f t="shared" si="33"/>
        <v/>
      </c>
      <c r="AJ32" s="73"/>
      <c r="AK32" s="74" t="str">
        <f t="shared" si="34"/>
        <v/>
      </c>
      <c r="AL32" s="73"/>
      <c r="AM32" s="76"/>
      <c r="AN32" s="71"/>
      <c r="AO32" s="74" t="str">
        <f t="shared" si="35"/>
        <v/>
      </c>
      <c r="AP32" s="73"/>
      <c r="AQ32" s="74" t="str">
        <f t="shared" si="36"/>
        <v/>
      </c>
      <c r="AR32" s="73"/>
      <c r="AS32" s="76"/>
      <c r="AT32" s="71"/>
      <c r="AU32" s="74" t="str">
        <f t="shared" si="37"/>
        <v/>
      </c>
      <c r="AV32" s="73"/>
      <c r="AW32" s="74" t="str">
        <f t="shared" si="38"/>
        <v/>
      </c>
      <c r="AX32" s="73"/>
      <c r="AY32" s="76"/>
      <c r="AZ32" s="77">
        <f t="shared" si="39"/>
        <v>3</v>
      </c>
      <c r="BA32" s="74">
        <f t="shared" si="40"/>
        <v>45</v>
      </c>
      <c r="BB32" s="78" t="str">
        <f t="shared" si="41"/>
        <v/>
      </c>
      <c r="BC32" s="74" t="str">
        <f t="shared" si="42"/>
        <v/>
      </c>
      <c r="BD32" s="78">
        <f t="shared" si="43"/>
        <v>2</v>
      </c>
      <c r="BE32" s="79">
        <f t="shared" si="44"/>
        <v>3</v>
      </c>
      <c r="BF32" s="80" t="s">
        <v>76</v>
      </c>
      <c r="BG32" s="80" t="s">
        <v>77</v>
      </c>
    </row>
    <row r="33" spans="1:59" ht="15.75" customHeight="1">
      <c r="A33" s="68" t="s">
        <v>104</v>
      </c>
      <c r="B33" s="69" t="s">
        <v>31</v>
      </c>
      <c r="C33" s="109" t="s">
        <v>105</v>
      </c>
      <c r="D33" s="71"/>
      <c r="E33" s="74" t="str">
        <f t="shared" si="23"/>
        <v/>
      </c>
      <c r="F33" s="73"/>
      <c r="G33" s="74" t="str">
        <f t="shared" si="24"/>
        <v/>
      </c>
      <c r="H33" s="73"/>
      <c r="I33" s="75"/>
      <c r="J33" s="71"/>
      <c r="K33" s="74" t="str">
        <f t="shared" si="25"/>
        <v/>
      </c>
      <c r="L33" s="73"/>
      <c r="M33" s="74" t="str">
        <f t="shared" si="26"/>
        <v/>
      </c>
      <c r="N33" s="73"/>
      <c r="O33" s="75"/>
      <c r="P33" s="71">
        <v>2</v>
      </c>
      <c r="Q33" s="74">
        <f t="shared" si="27"/>
        <v>30</v>
      </c>
      <c r="R33" s="73"/>
      <c r="S33" s="74" t="str">
        <f t="shared" si="28"/>
        <v/>
      </c>
      <c r="T33" s="73">
        <v>2</v>
      </c>
      <c r="U33" s="75" t="s">
        <v>31</v>
      </c>
      <c r="V33" s="71"/>
      <c r="W33" s="74" t="str">
        <f t="shared" si="29"/>
        <v/>
      </c>
      <c r="X33" s="73"/>
      <c r="Y33" s="74" t="str">
        <f t="shared" si="30"/>
        <v/>
      </c>
      <c r="Z33" s="73"/>
      <c r="AA33" s="75"/>
      <c r="AB33" s="71"/>
      <c r="AC33" s="74" t="str">
        <f t="shared" si="31"/>
        <v/>
      </c>
      <c r="AD33" s="73"/>
      <c r="AE33" s="74" t="str">
        <f t="shared" si="32"/>
        <v/>
      </c>
      <c r="AF33" s="73"/>
      <c r="AG33" s="76"/>
      <c r="AH33" s="71"/>
      <c r="AI33" s="74" t="str">
        <f t="shared" si="33"/>
        <v/>
      </c>
      <c r="AJ33" s="73"/>
      <c r="AK33" s="74" t="str">
        <f t="shared" si="34"/>
        <v/>
      </c>
      <c r="AL33" s="73"/>
      <c r="AM33" s="76"/>
      <c r="AN33" s="71"/>
      <c r="AO33" s="74" t="str">
        <f t="shared" si="35"/>
        <v/>
      </c>
      <c r="AP33" s="73"/>
      <c r="AQ33" s="74" t="str">
        <f t="shared" si="36"/>
        <v/>
      </c>
      <c r="AR33" s="73"/>
      <c r="AS33" s="76"/>
      <c r="AT33" s="71"/>
      <c r="AU33" s="74" t="str">
        <f t="shared" si="37"/>
        <v/>
      </c>
      <c r="AV33" s="73"/>
      <c r="AW33" s="74" t="str">
        <f t="shared" si="38"/>
        <v/>
      </c>
      <c r="AX33" s="73"/>
      <c r="AY33" s="76"/>
      <c r="AZ33" s="77">
        <f t="shared" si="39"/>
        <v>2</v>
      </c>
      <c r="BA33" s="74">
        <f t="shared" si="40"/>
        <v>30</v>
      </c>
      <c r="BB33" s="78" t="str">
        <f t="shared" si="41"/>
        <v/>
      </c>
      <c r="BC33" s="74" t="str">
        <f t="shared" si="42"/>
        <v/>
      </c>
      <c r="BD33" s="78">
        <f t="shared" si="43"/>
        <v>2</v>
      </c>
      <c r="BE33" s="79">
        <f t="shared" si="44"/>
        <v>2</v>
      </c>
      <c r="BF33" s="80" t="s">
        <v>100</v>
      </c>
      <c r="BG33" s="80" t="s">
        <v>101</v>
      </c>
    </row>
    <row r="34" spans="1:59" ht="15.75" customHeight="1">
      <c r="A34" s="68" t="s">
        <v>106</v>
      </c>
      <c r="B34" s="69" t="s">
        <v>31</v>
      </c>
      <c r="C34" s="109" t="s">
        <v>107</v>
      </c>
      <c r="D34" s="71"/>
      <c r="E34" s="74" t="str">
        <f t="shared" si="23"/>
        <v/>
      </c>
      <c r="F34" s="73"/>
      <c r="G34" s="74" t="str">
        <f t="shared" si="24"/>
        <v/>
      </c>
      <c r="H34" s="73"/>
      <c r="I34" s="75"/>
      <c r="J34" s="71"/>
      <c r="K34" s="74" t="str">
        <f t="shared" si="25"/>
        <v/>
      </c>
      <c r="L34" s="73"/>
      <c r="M34" s="74" t="str">
        <f t="shared" si="26"/>
        <v/>
      </c>
      <c r="N34" s="73"/>
      <c r="O34" s="75"/>
      <c r="P34" s="71">
        <v>2</v>
      </c>
      <c r="Q34" s="74">
        <f t="shared" si="27"/>
        <v>30</v>
      </c>
      <c r="R34" s="73"/>
      <c r="S34" s="74" t="str">
        <f t="shared" si="28"/>
        <v/>
      </c>
      <c r="T34" s="73">
        <v>2</v>
      </c>
      <c r="U34" s="75" t="s">
        <v>67</v>
      </c>
      <c r="V34" s="71"/>
      <c r="W34" s="74" t="str">
        <f t="shared" si="29"/>
        <v/>
      </c>
      <c r="X34" s="73"/>
      <c r="Y34" s="74" t="str">
        <f t="shared" si="30"/>
        <v/>
      </c>
      <c r="Z34" s="73"/>
      <c r="AA34" s="75"/>
      <c r="AB34" s="71"/>
      <c r="AC34" s="74" t="str">
        <f t="shared" si="31"/>
        <v/>
      </c>
      <c r="AD34" s="73"/>
      <c r="AE34" s="74" t="str">
        <f t="shared" si="32"/>
        <v/>
      </c>
      <c r="AF34" s="73"/>
      <c r="AG34" s="76"/>
      <c r="AH34" s="71"/>
      <c r="AI34" s="74" t="str">
        <f t="shared" si="33"/>
        <v/>
      </c>
      <c r="AJ34" s="73"/>
      <c r="AK34" s="74" t="str">
        <f t="shared" si="34"/>
        <v/>
      </c>
      <c r="AL34" s="73"/>
      <c r="AM34" s="76"/>
      <c r="AN34" s="71"/>
      <c r="AO34" s="74" t="str">
        <f t="shared" si="35"/>
        <v/>
      </c>
      <c r="AP34" s="73"/>
      <c r="AQ34" s="74" t="str">
        <f t="shared" si="36"/>
        <v/>
      </c>
      <c r="AR34" s="73"/>
      <c r="AS34" s="76"/>
      <c r="AT34" s="71"/>
      <c r="AU34" s="74" t="str">
        <f t="shared" si="37"/>
        <v/>
      </c>
      <c r="AV34" s="73"/>
      <c r="AW34" s="74" t="str">
        <f t="shared" si="38"/>
        <v/>
      </c>
      <c r="AX34" s="73"/>
      <c r="AY34" s="76"/>
      <c r="AZ34" s="77">
        <f t="shared" si="39"/>
        <v>2</v>
      </c>
      <c r="BA34" s="74">
        <f t="shared" si="40"/>
        <v>30</v>
      </c>
      <c r="BB34" s="78" t="str">
        <f t="shared" si="41"/>
        <v/>
      </c>
      <c r="BC34" s="74" t="str">
        <f t="shared" si="42"/>
        <v/>
      </c>
      <c r="BD34" s="78">
        <f t="shared" si="43"/>
        <v>2</v>
      </c>
      <c r="BE34" s="79">
        <f t="shared" si="44"/>
        <v>2</v>
      </c>
      <c r="BF34" s="80" t="s">
        <v>108</v>
      </c>
      <c r="BG34" s="80" t="s">
        <v>109</v>
      </c>
    </row>
    <row r="35" spans="1:59" ht="15.75" customHeight="1">
      <c r="A35" s="68" t="s">
        <v>110</v>
      </c>
      <c r="B35" s="69" t="s">
        <v>31</v>
      </c>
      <c r="C35" s="109" t="s">
        <v>111</v>
      </c>
      <c r="D35" s="71"/>
      <c r="E35" s="74" t="str">
        <f t="shared" si="23"/>
        <v/>
      </c>
      <c r="F35" s="73"/>
      <c r="G35" s="74" t="str">
        <f t="shared" si="24"/>
        <v/>
      </c>
      <c r="H35" s="73"/>
      <c r="I35" s="75"/>
      <c r="J35" s="71"/>
      <c r="K35" s="74" t="str">
        <f t="shared" si="25"/>
        <v/>
      </c>
      <c r="L35" s="73"/>
      <c r="M35" s="74" t="str">
        <f t="shared" si="26"/>
        <v/>
      </c>
      <c r="N35" s="73"/>
      <c r="O35" s="75"/>
      <c r="P35" s="71">
        <v>3</v>
      </c>
      <c r="Q35" s="74">
        <f t="shared" si="27"/>
        <v>45</v>
      </c>
      <c r="R35" s="73"/>
      <c r="S35" s="74" t="str">
        <f t="shared" si="28"/>
        <v/>
      </c>
      <c r="T35" s="73">
        <v>2</v>
      </c>
      <c r="U35" s="75" t="s">
        <v>31</v>
      </c>
      <c r="V35" s="71"/>
      <c r="W35" s="74" t="str">
        <f t="shared" si="29"/>
        <v/>
      </c>
      <c r="X35" s="73"/>
      <c r="Y35" s="74" t="str">
        <f t="shared" si="30"/>
        <v/>
      </c>
      <c r="Z35" s="73"/>
      <c r="AA35" s="75"/>
      <c r="AB35" s="71"/>
      <c r="AC35" s="74" t="str">
        <f t="shared" si="31"/>
        <v/>
      </c>
      <c r="AD35" s="73"/>
      <c r="AE35" s="74" t="str">
        <f t="shared" si="32"/>
        <v/>
      </c>
      <c r="AF35" s="73"/>
      <c r="AG35" s="76"/>
      <c r="AH35" s="71"/>
      <c r="AI35" s="74" t="str">
        <f t="shared" si="33"/>
        <v/>
      </c>
      <c r="AJ35" s="73"/>
      <c r="AK35" s="74" t="str">
        <f t="shared" si="34"/>
        <v/>
      </c>
      <c r="AL35" s="73"/>
      <c r="AM35" s="76"/>
      <c r="AN35" s="71"/>
      <c r="AO35" s="74" t="str">
        <f t="shared" si="35"/>
        <v/>
      </c>
      <c r="AP35" s="73"/>
      <c r="AQ35" s="74" t="str">
        <f t="shared" si="36"/>
        <v/>
      </c>
      <c r="AR35" s="73"/>
      <c r="AS35" s="76"/>
      <c r="AT35" s="71"/>
      <c r="AU35" s="74" t="str">
        <f t="shared" si="37"/>
        <v/>
      </c>
      <c r="AV35" s="73"/>
      <c r="AW35" s="74" t="str">
        <f t="shared" si="38"/>
        <v/>
      </c>
      <c r="AX35" s="73"/>
      <c r="AY35" s="76"/>
      <c r="AZ35" s="77">
        <f t="shared" si="39"/>
        <v>3</v>
      </c>
      <c r="BA35" s="74">
        <f t="shared" si="40"/>
        <v>45</v>
      </c>
      <c r="BB35" s="78" t="str">
        <f t="shared" si="41"/>
        <v/>
      </c>
      <c r="BC35" s="74" t="str">
        <f t="shared" si="42"/>
        <v/>
      </c>
      <c r="BD35" s="78">
        <f t="shared" si="43"/>
        <v>2</v>
      </c>
      <c r="BE35" s="79">
        <f t="shared" si="44"/>
        <v>3</v>
      </c>
      <c r="BF35" s="80" t="s">
        <v>112</v>
      </c>
      <c r="BG35" s="110" t="s">
        <v>113</v>
      </c>
    </row>
    <row r="36" spans="1:59" ht="15.75" customHeight="1">
      <c r="A36" s="68" t="s">
        <v>114</v>
      </c>
      <c r="B36" s="69" t="s">
        <v>31</v>
      </c>
      <c r="C36" s="109" t="s">
        <v>115</v>
      </c>
      <c r="D36" s="71"/>
      <c r="E36" s="74" t="str">
        <f t="shared" si="23"/>
        <v/>
      </c>
      <c r="F36" s="73"/>
      <c r="G36" s="74" t="str">
        <f t="shared" si="24"/>
        <v/>
      </c>
      <c r="H36" s="73"/>
      <c r="I36" s="75"/>
      <c r="J36" s="71"/>
      <c r="K36" s="74" t="str">
        <f t="shared" si="25"/>
        <v/>
      </c>
      <c r="L36" s="73"/>
      <c r="M36" s="74" t="str">
        <f t="shared" si="26"/>
        <v/>
      </c>
      <c r="N36" s="73"/>
      <c r="O36" s="75"/>
      <c r="P36" s="71">
        <v>2</v>
      </c>
      <c r="Q36" s="74">
        <f t="shared" si="27"/>
        <v>30</v>
      </c>
      <c r="R36" s="73"/>
      <c r="S36" s="74" t="str">
        <f t="shared" si="28"/>
        <v/>
      </c>
      <c r="T36" s="73">
        <v>2</v>
      </c>
      <c r="U36" s="75" t="s">
        <v>31</v>
      </c>
      <c r="V36" s="71"/>
      <c r="W36" s="74" t="str">
        <f t="shared" si="29"/>
        <v/>
      </c>
      <c r="X36" s="73"/>
      <c r="Y36" s="74" t="str">
        <f t="shared" si="30"/>
        <v/>
      </c>
      <c r="Z36" s="73"/>
      <c r="AA36" s="75"/>
      <c r="AB36" s="71"/>
      <c r="AC36" s="74" t="str">
        <f t="shared" si="31"/>
        <v/>
      </c>
      <c r="AD36" s="73"/>
      <c r="AE36" s="74" t="str">
        <f t="shared" si="32"/>
        <v/>
      </c>
      <c r="AF36" s="73"/>
      <c r="AG36" s="76"/>
      <c r="AH36" s="71"/>
      <c r="AI36" s="74" t="str">
        <f t="shared" si="33"/>
        <v/>
      </c>
      <c r="AJ36" s="73"/>
      <c r="AK36" s="74" t="str">
        <f t="shared" si="34"/>
        <v/>
      </c>
      <c r="AL36" s="73"/>
      <c r="AM36" s="76"/>
      <c r="AN36" s="71"/>
      <c r="AO36" s="74" t="str">
        <f t="shared" si="35"/>
        <v/>
      </c>
      <c r="AP36" s="73"/>
      <c r="AQ36" s="74" t="str">
        <f t="shared" si="36"/>
        <v/>
      </c>
      <c r="AR36" s="73"/>
      <c r="AS36" s="76"/>
      <c r="AT36" s="71"/>
      <c r="AU36" s="74" t="str">
        <f t="shared" si="37"/>
        <v/>
      </c>
      <c r="AV36" s="73"/>
      <c r="AW36" s="74" t="str">
        <f t="shared" si="38"/>
        <v/>
      </c>
      <c r="AX36" s="73"/>
      <c r="AY36" s="76"/>
      <c r="AZ36" s="77">
        <f t="shared" si="39"/>
        <v>2</v>
      </c>
      <c r="BA36" s="74">
        <f t="shared" si="40"/>
        <v>30</v>
      </c>
      <c r="BB36" s="78" t="str">
        <f t="shared" si="41"/>
        <v/>
      </c>
      <c r="BC36" s="74" t="str">
        <f t="shared" si="42"/>
        <v/>
      </c>
      <c r="BD36" s="78">
        <f t="shared" si="43"/>
        <v>2</v>
      </c>
      <c r="BE36" s="79">
        <f t="shared" si="44"/>
        <v>2</v>
      </c>
      <c r="BF36" s="80" t="s">
        <v>116</v>
      </c>
      <c r="BG36" s="80" t="s">
        <v>117</v>
      </c>
    </row>
    <row r="37" spans="1:59" ht="15.75" customHeight="1" thickBot="1">
      <c r="A37" s="68" t="s">
        <v>118</v>
      </c>
      <c r="B37" s="69" t="s">
        <v>31</v>
      </c>
      <c r="C37" s="109" t="s">
        <v>119</v>
      </c>
      <c r="D37" s="71"/>
      <c r="E37" s="74" t="str">
        <f t="shared" si="23"/>
        <v/>
      </c>
      <c r="F37" s="73"/>
      <c r="G37" s="74" t="str">
        <f t="shared" si="24"/>
        <v/>
      </c>
      <c r="H37" s="73"/>
      <c r="I37" s="75"/>
      <c r="J37" s="71"/>
      <c r="K37" s="74" t="str">
        <f t="shared" si="25"/>
        <v/>
      </c>
      <c r="L37" s="73"/>
      <c r="M37" s="74" t="str">
        <f t="shared" si="26"/>
        <v/>
      </c>
      <c r="N37" s="73"/>
      <c r="O37" s="75"/>
      <c r="P37" s="71"/>
      <c r="Q37" s="74" t="str">
        <f t="shared" si="27"/>
        <v/>
      </c>
      <c r="R37" s="73"/>
      <c r="S37" s="74" t="str">
        <f t="shared" si="28"/>
        <v/>
      </c>
      <c r="T37" s="73"/>
      <c r="U37" s="75"/>
      <c r="V37" s="71">
        <v>1</v>
      </c>
      <c r="W37" s="74">
        <f t="shared" si="29"/>
        <v>15</v>
      </c>
      <c r="X37" s="73">
        <v>1</v>
      </c>
      <c r="Y37" s="74">
        <f t="shared" si="30"/>
        <v>15</v>
      </c>
      <c r="Z37" s="73">
        <v>2</v>
      </c>
      <c r="AA37" s="75" t="s">
        <v>52</v>
      </c>
      <c r="AB37" s="71"/>
      <c r="AC37" s="74" t="str">
        <f t="shared" si="31"/>
        <v/>
      </c>
      <c r="AD37" s="73"/>
      <c r="AE37" s="74" t="str">
        <f t="shared" si="32"/>
        <v/>
      </c>
      <c r="AF37" s="73"/>
      <c r="AG37" s="76"/>
      <c r="AH37" s="71"/>
      <c r="AI37" s="74" t="str">
        <f t="shared" si="33"/>
        <v/>
      </c>
      <c r="AJ37" s="73"/>
      <c r="AK37" s="74" t="str">
        <f t="shared" si="34"/>
        <v/>
      </c>
      <c r="AL37" s="73"/>
      <c r="AM37" s="76"/>
      <c r="AN37" s="71"/>
      <c r="AO37" s="74" t="str">
        <f t="shared" si="35"/>
        <v/>
      </c>
      <c r="AP37" s="73"/>
      <c r="AQ37" s="74" t="str">
        <f t="shared" si="36"/>
        <v/>
      </c>
      <c r="AR37" s="73"/>
      <c r="AS37" s="76"/>
      <c r="AT37" s="71"/>
      <c r="AU37" s="74" t="str">
        <f t="shared" si="37"/>
        <v/>
      </c>
      <c r="AV37" s="73"/>
      <c r="AW37" s="74" t="str">
        <f t="shared" si="38"/>
        <v/>
      </c>
      <c r="AX37" s="73"/>
      <c r="AY37" s="76"/>
      <c r="AZ37" s="77">
        <f t="shared" si="39"/>
        <v>1</v>
      </c>
      <c r="BA37" s="74">
        <f t="shared" si="40"/>
        <v>15</v>
      </c>
      <c r="BB37" s="78">
        <f t="shared" si="41"/>
        <v>1</v>
      </c>
      <c r="BC37" s="74">
        <f t="shared" si="42"/>
        <v>15</v>
      </c>
      <c r="BD37" s="78">
        <f t="shared" si="43"/>
        <v>2</v>
      </c>
      <c r="BE37" s="79">
        <f t="shared" si="44"/>
        <v>2</v>
      </c>
      <c r="BF37" s="80" t="s">
        <v>80</v>
      </c>
      <c r="BG37" s="80" t="s">
        <v>120</v>
      </c>
    </row>
    <row r="38" spans="1:59" s="67" customFormat="1" ht="15.75" customHeight="1">
      <c r="A38" s="97"/>
      <c r="B38" s="60"/>
      <c r="C38" s="61" t="s">
        <v>121</v>
      </c>
      <c r="D38" s="98">
        <f>IF(SUM(D23:D37)=0,"",SUM(D23:D37))</f>
        <v>5</v>
      </c>
      <c r="E38" s="99">
        <f>IF(SUM(D23:D37)*15=0,"",SUM(D23:D37)*15)</f>
        <v>75</v>
      </c>
      <c r="F38" s="99" t="str">
        <f>IF(SUM(F23:F37)=0,"",SUM(F23:F37))</f>
        <v/>
      </c>
      <c r="G38" s="99" t="str">
        <f>IF(SUM(F23:F37)*15=0,"",SUM(F23:F37)*15)</f>
        <v/>
      </c>
      <c r="H38" s="100">
        <f>IF(SUM(H23:H37)=0,"",SUM(H23:H37))</f>
        <v>6</v>
      </c>
      <c r="I38" s="101">
        <f>IF(SUM(D23:D37)+SUM(F23:F37)=0,"",SUM(D23:D37)+SUM(F23:F37))</f>
        <v>5</v>
      </c>
      <c r="J38" s="98">
        <f>IF(SUM(J23:J37)=0,"",SUM(J23:J37))</f>
        <v>12</v>
      </c>
      <c r="K38" s="99">
        <f>IF(SUM(J23:J37)*15=0,"",SUM(J23:J37)*15)</f>
        <v>180</v>
      </c>
      <c r="L38" s="99">
        <f>IF(SUM(L23:L37)=0,"",SUM(L23:L37))</f>
        <v>3</v>
      </c>
      <c r="M38" s="99">
        <f>IF(SUM(L23:L37)*15=0,"",SUM(L23:L37)*15)</f>
        <v>45</v>
      </c>
      <c r="N38" s="100">
        <f>IF(SUM(N23:N37)=0,"",SUM(N23:N37))</f>
        <v>14</v>
      </c>
      <c r="O38" s="101">
        <f>IF(SUM(J23:J37)+SUM(L23:L37)=0,"",SUM(J23:J37)+SUM(L23:L37))</f>
        <v>15</v>
      </c>
      <c r="P38" s="98">
        <f>IF(SUM(P23:P37)=0,"",SUM(P23:P37))</f>
        <v>9</v>
      </c>
      <c r="Q38" s="99">
        <f>IF(SUM(P23:P37)*15=0,"",SUM(P23:P37)*15)</f>
        <v>135</v>
      </c>
      <c r="R38" s="99" t="str">
        <f>IF(SUM(R23:R37)=0,"",SUM(R23:R37))</f>
        <v/>
      </c>
      <c r="S38" s="99" t="str">
        <f>IF(SUM(R23:R37)*15=0,"",SUM(R23:R37)*15)</f>
        <v/>
      </c>
      <c r="T38" s="100">
        <f>IF(SUM(T23:T37)=0,"",SUM(T23:T37))</f>
        <v>8</v>
      </c>
      <c r="U38" s="101">
        <f>IF(SUM(P23:P37)+SUM(R23:R37)=0,"",SUM(P23:P37)+SUM(R23:R37))</f>
        <v>9</v>
      </c>
      <c r="V38" s="98">
        <f>IF(SUM(V23:V37)=0,"",SUM(V23:V37))</f>
        <v>1</v>
      </c>
      <c r="W38" s="99">
        <f>IF(SUM(V23:V37)*15=0,"",SUM(V23:V37)*15)</f>
        <v>15</v>
      </c>
      <c r="X38" s="99">
        <f>IF(SUM(X23:X37)=0,"",SUM(X23:X37))</f>
        <v>1</v>
      </c>
      <c r="Y38" s="99">
        <f>IF(SUM(X23:X37)*15=0,"",SUM(X23:X37)*15)</f>
        <v>15</v>
      </c>
      <c r="Z38" s="100">
        <f>IF(SUM(Z23:Z37)=0,"",SUM(Z23:Z37))</f>
        <v>2</v>
      </c>
      <c r="AA38" s="101">
        <f>IF(SUM(V23:V37)+SUM(X23:X37)=0,"",SUM(V23:V37)+SUM(X23:X37))</f>
        <v>2</v>
      </c>
      <c r="AB38" s="98" t="str">
        <f>IF(SUM(AB23:AB37)=0,"",SUM(AB23:AB37))</f>
        <v/>
      </c>
      <c r="AC38" s="99" t="str">
        <f>IF(SUM(AB23:AB37)*15=0,"",SUM(AB23:AB37)*15)</f>
        <v/>
      </c>
      <c r="AD38" s="99" t="str">
        <f>IF(SUM(AD23:AD37)=0,"",SUM(AD23:AD37))</f>
        <v/>
      </c>
      <c r="AE38" s="99" t="str">
        <f>IF(SUM(AD23:AD37)*15=0,"",SUM(AD23:AD37)*15)</f>
        <v/>
      </c>
      <c r="AF38" s="102" t="str">
        <f>IF(SUM(AF23:AF37)=0,"",SUM(AF23:AF37))</f>
        <v/>
      </c>
      <c r="AG38" s="103" t="str">
        <f>IF(SUM(AB23:AB37)+SUM(AD23:AD37)=0,"",SUM(AB23:AB37)+SUM(AD23:AD37))</f>
        <v/>
      </c>
      <c r="AH38" s="98" t="str">
        <f>IF(SUM(AH23:AH37)=0,"",SUM(AH23:AH37))</f>
        <v/>
      </c>
      <c r="AI38" s="99" t="str">
        <f>IF(SUM(AH23:AH37)*15=0,"",SUM(AH23:AH37)*15)</f>
        <v/>
      </c>
      <c r="AJ38" s="99" t="str">
        <f>IF(SUM(AJ23:AJ37)=0,"",SUM(AJ23:AJ37))</f>
        <v/>
      </c>
      <c r="AK38" s="99" t="str">
        <f>IF(SUM(AJ23:AJ37)*15=0,"",SUM(AJ23:AJ37)*15)</f>
        <v/>
      </c>
      <c r="AL38" s="102" t="str">
        <f>IF(SUM(AL23:AL37)=0,"",SUM(AL23:AL37))</f>
        <v/>
      </c>
      <c r="AM38" s="103" t="str">
        <f>IF(SUM(AH23:AH37)+SUM(AJ23:AJ37)=0,"",SUM(AH23:AH37)+SUM(AJ23:AJ37))</f>
        <v/>
      </c>
      <c r="AN38" s="98" t="str">
        <f>IF(SUM(AN23:AN37)=0,"",SUM(AN23:AN37))</f>
        <v/>
      </c>
      <c r="AO38" s="99" t="str">
        <f>IF(SUM(AN23:AN37)*15=0,"",SUM(AN23:AN37)*15)</f>
        <v/>
      </c>
      <c r="AP38" s="99" t="str">
        <f>IF(SUM(AP23:AP37)=0,"",SUM(AP23:AP37))</f>
        <v/>
      </c>
      <c r="AQ38" s="99" t="str">
        <f>IF(SUM(AP23:AP37)*15=0,"",SUM(AP23:AP37)*15)</f>
        <v/>
      </c>
      <c r="AR38" s="102" t="str">
        <f>IF(SUM(AR23:AR37)=0,"",SUM(AR23:AR37))</f>
        <v/>
      </c>
      <c r="AS38" s="103" t="str">
        <f>IF(SUM(AN23:AN37)+SUM(AP23:AP37)=0,"",SUM(AN23:AN37)+SUM(AP23:AP37))</f>
        <v/>
      </c>
      <c r="AT38" s="98" t="str">
        <f>IF(SUM(AT23:AT37)=0,"",SUM(AT23:AT37))</f>
        <v/>
      </c>
      <c r="AU38" s="99" t="str">
        <f>IF(SUM(AT23:AT37)*15=0,"",SUM(AT23:AT37)*15)</f>
        <v/>
      </c>
      <c r="AV38" s="99" t="str">
        <f>IF(SUM(AV23:AV37)=0,"",SUM(AV23:AV37))</f>
        <v/>
      </c>
      <c r="AW38" s="99" t="str">
        <f>IF(SUM(AV23:AV37)*15=0,"",SUM(AV23:AV37)*15)</f>
        <v/>
      </c>
      <c r="AX38" s="102" t="str">
        <f>IF(SUM(AX23:AX37)=0,"",SUM(AX23:AX37))</f>
        <v/>
      </c>
      <c r="AY38" s="103" t="str">
        <f>IF(SUM(AT23:AT37)+SUM(AV23:AV37)=0,"",SUM(AT23:AT37)+SUM(AV23:AV37))</f>
        <v/>
      </c>
      <c r="AZ38" s="104">
        <f>IF(SUM(AZ23:AZ37)=0,"",SUM(AZ23:AZ37))</f>
        <v>27</v>
      </c>
      <c r="BA38" s="99">
        <f>IF(SUM(AZ23:AZ37)*15=0,"",SUM(AZ23:AZ37)*15)</f>
        <v>405</v>
      </c>
      <c r="BB38" s="99">
        <f>IF(SUM(BB23:BB37)=0,"",SUM(BB23:BB37))</f>
        <v>4</v>
      </c>
      <c r="BC38" s="99">
        <f>IF(SUM(BB23:BB37)*15=0,"",SUM(BB23:BB37)*15)</f>
        <v>60</v>
      </c>
      <c r="BD38" s="102">
        <f>IF(SUM(BD23:BD37)=0,"",SUM(BD23:BD37))</f>
        <v>30</v>
      </c>
      <c r="BE38" s="103">
        <f>IF(SUM(AZ23:AZ37)+SUM(BB23:BB37)=0,"",SUM(AZ23:AZ37)+SUM(BB23:BB37))</f>
        <v>31</v>
      </c>
      <c r="BF38" s="80"/>
      <c r="BG38" s="80"/>
    </row>
    <row r="39" spans="1:59" s="67" customFormat="1" ht="15.75" customHeight="1">
      <c r="A39" s="106" t="s">
        <v>122</v>
      </c>
      <c r="B39" s="60"/>
      <c r="C39" s="61" t="s">
        <v>123</v>
      </c>
      <c r="D39" s="107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108"/>
      <c r="BA39" s="66"/>
      <c r="BB39" s="66"/>
      <c r="BC39" s="66"/>
      <c r="BD39" s="66"/>
      <c r="BE39" s="66"/>
      <c r="BF39" s="80"/>
      <c r="BG39" s="80"/>
    </row>
    <row r="40" spans="1:59" ht="15.75" customHeight="1">
      <c r="A40" s="68" t="s">
        <v>124</v>
      </c>
      <c r="B40" s="69" t="s">
        <v>31</v>
      </c>
      <c r="C40" s="111" t="s">
        <v>125</v>
      </c>
      <c r="D40" s="71"/>
      <c r="E40" s="74" t="str">
        <f>IF(D40*15=0,"",D40*15)</f>
        <v/>
      </c>
      <c r="F40" s="73"/>
      <c r="G40" s="74" t="str">
        <f>IF(F40*15=0,"",F40*15)</f>
        <v/>
      </c>
      <c r="H40" s="73"/>
      <c r="I40" s="75"/>
      <c r="J40" s="71">
        <v>2</v>
      </c>
      <c r="K40" s="74">
        <f>IF(J40*15=0,"",J40*15)</f>
        <v>30</v>
      </c>
      <c r="L40" s="73"/>
      <c r="M40" s="74" t="str">
        <f>IF(L40*15=0,"",L40*15)</f>
        <v/>
      </c>
      <c r="N40" s="73">
        <v>2</v>
      </c>
      <c r="O40" s="75" t="s">
        <v>52</v>
      </c>
      <c r="P40" s="71"/>
      <c r="Q40" s="74" t="str">
        <f>IF(P40*15=0,"",P40*15)</f>
        <v/>
      </c>
      <c r="R40" s="73"/>
      <c r="S40" s="74" t="str">
        <f>IF(R40*15=0,"",R40*15)</f>
        <v/>
      </c>
      <c r="T40" s="73"/>
      <c r="U40" s="75"/>
      <c r="V40" s="71"/>
      <c r="W40" s="74" t="str">
        <f>IF(V40*15=0,"",V40*15)</f>
        <v/>
      </c>
      <c r="X40" s="73"/>
      <c r="Y40" s="74" t="str">
        <f>IF(X40*15=0,"",X40*15)</f>
        <v/>
      </c>
      <c r="Z40" s="73"/>
      <c r="AA40" s="75"/>
      <c r="AB40" s="71"/>
      <c r="AC40" s="74" t="str">
        <f>IF(AB40*15=0,"",AB40*15)</f>
        <v/>
      </c>
      <c r="AD40" s="73"/>
      <c r="AE40" s="74" t="str">
        <f>IF(AD40*15=0,"",AD40*15)</f>
        <v/>
      </c>
      <c r="AF40" s="73"/>
      <c r="AG40" s="76"/>
      <c r="AH40" s="71"/>
      <c r="AI40" s="74" t="str">
        <f>IF(AH40*15=0,"",AH40*15)</f>
        <v/>
      </c>
      <c r="AJ40" s="73"/>
      <c r="AK40" s="74" t="str">
        <f>IF(AJ40*15=0,"",AJ40*15)</f>
        <v/>
      </c>
      <c r="AL40" s="73"/>
      <c r="AM40" s="76"/>
      <c r="AN40" s="71"/>
      <c r="AO40" s="74" t="str">
        <f>IF(AN40*15=0,"",AN40*15)</f>
        <v/>
      </c>
      <c r="AP40" s="73"/>
      <c r="AQ40" s="74" t="str">
        <f>IF(AP40*15=0,"",AP40*15)</f>
        <v/>
      </c>
      <c r="AR40" s="73"/>
      <c r="AS40" s="76"/>
      <c r="AT40" s="71"/>
      <c r="AU40" s="74" t="str">
        <f>IF(AT40*15=0,"",AT40*15)</f>
        <v/>
      </c>
      <c r="AV40" s="73"/>
      <c r="AW40" s="74" t="str">
        <f>IF(AV40*15=0,"",AV40*15)</f>
        <v/>
      </c>
      <c r="AX40" s="73"/>
      <c r="AY40" s="76"/>
      <c r="AZ40" s="77">
        <f>IF(D40+J40+P40+V40+AB40+AH40+AN40+AT40=0,"",D40+J40+P40+V40+AB40+AH40+AN40+AT40)</f>
        <v>2</v>
      </c>
      <c r="BA40" s="74">
        <f>IF((D40+J40+P40+V40+AB40+AH40+AN40+AT40)*15=0,"",(D40+J40+P40+V40+AB40+AH40+AN40+AT40)*15)</f>
        <v>30</v>
      </c>
      <c r="BB40" s="78" t="str">
        <f>IF(F40+L40+R40+X40+AD40+AJ40+AP40+AV40=0,"",F40+L40+R40+X40+AD40+AJ40+AP40+AV40)</f>
        <v/>
      </c>
      <c r="BC40" s="74" t="str">
        <f>IF((F40+L40+R40+X40+AD40+AJ40+AP40+AV40)*15=0,"",(F40+L40+R40+X40+AD40+AJ40+AP40+AV40)*15)</f>
        <v/>
      </c>
      <c r="BD40" s="78">
        <f>IF(H40+N40+T40+Z40+AF40+AL40+AR40+AX40=0,"",H40+N40+T40+Z40+AF40+AL40+AR40+AX40)</f>
        <v>2</v>
      </c>
      <c r="BE40" s="79">
        <f>IF((D40+J40+P40+V40+AB40+F40+L40+R40+X40+AD40+AH40+AN40+AT40+AF40+AP40+AV40)=0,"",(D40+J40+P40+V40+AB40+F40+L40+R40+X40+AD40+AH40+AN40+AT40+AJ40+AP40+AV40))</f>
        <v>2</v>
      </c>
      <c r="BF40" s="80" t="s">
        <v>126</v>
      </c>
      <c r="BG40" s="80" t="s">
        <v>127</v>
      </c>
    </row>
    <row r="41" spans="1:59" ht="15.75" customHeight="1">
      <c r="A41" s="68" t="s">
        <v>128</v>
      </c>
      <c r="B41" s="69" t="s">
        <v>31</v>
      </c>
      <c r="C41" s="111" t="s">
        <v>129</v>
      </c>
      <c r="D41" s="71"/>
      <c r="E41" s="74" t="str">
        <f>IF(D41*15=0,"",D41*15)</f>
        <v/>
      </c>
      <c r="F41" s="73"/>
      <c r="G41" s="74" t="str">
        <f>IF(F41*15=0,"",F41*15)</f>
        <v/>
      </c>
      <c r="H41" s="73"/>
      <c r="I41" s="75"/>
      <c r="J41" s="71"/>
      <c r="K41" s="74" t="str">
        <f>IF(J41*15=0,"",J41*15)</f>
        <v/>
      </c>
      <c r="L41" s="73"/>
      <c r="M41" s="74" t="str">
        <f>IF(L41*15=0,"",L41*15)</f>
        <v/>
      </c>
      <c r="N41" s="73"/>
      <c r="O41" s="75"/>
      <c r="P41" s="71">
        <v>2</v>
      </c>
      <c r="Q41" s="74">
        <f>IF(P41*15=0,"",P41*15)</f>
        <v>30</v>
      </c>
      <c r="R41" s="73"/>
      <c r="S41" s="74" t="str">
        <f>IF(R41*15=0,"",R41*15)</f>
        <v/>
      </c>
      <c r="T41" s="73">
        <v>2</v>
      </c>
      <c r="U41" s="75" t="s">
        <v>57</v>
      </c>
      <c r="V41" s="71"/>
      <c r="W41" s="74" t="str">
        <f>IF(V41*15=0,"",V41*15)</f>
        <v/>
      </c>
      <c r="X41" s="73"/>
      <c r="Y41" s="74" t="str">
        <f>IF(X41*15=0,"",X41*15)</f>
        <v/>
      </c>
      <c r="Z41" s="73"/>
      <c r="AA41" s="75"/>
      <c r="AB41" s="71"/>
      <c r="AC41" s="74" t="str">
        <f>IF(AB41*15=0,"",AB41*15)</f>
        <v/>
      </c>
      <c r="AD41" s="73"/>
      <c r="AE41" s="74" t="str">
        <f>IF(AD41*15=0,"",AD41*15)</f>
        <v/>
      </c>
      <c r="AF41" s="73"/>
      <c r="AG41" s="76"/>
      <c r="AH41" s="71"/>
      <c r="AI41" s="74" t="str">
        <f>IF(AH41*15=0,"",AH41*15)</f>
        <v/>
      </c>
      <c r="AJ41" s="73"/>
      <c r="AK41" s="74" t="str">
        <f>IF(AJ41*15=0,"",AJ41*15)</f>
        <v/>
      </c>
      <c r="AL41" s="73"/>
      <c r="AM41" s="76"/>
      <c r="AN41" s="71"/>
      <c r="AO41" s="74" t="str">
        <f>IF(AN41*15=0,"",AN41*15)</f>
        <v/>
      </c>
      <c r="AP41" s="73"/>
      <c r="AQ41" s="74" t="str">
        <f>IF(AP41*15=0,"",AP41*15)</f>
        <v/>
      </c>
      <c r="AR41" s="73"/>
      <c r="AS41" s="76"/>
      <c r="AT41" s="71"/>
      <c r="AU41" s="74" t="str">
        <f>IF(AT41*15=0,"",AT41*15)</f>
        <v/>
      </c>
      <c r="AV41" s="73"/>
      <c r="AW41" s="74" t="str">
        <f>IF(AV41*15=0,"",AV41*15)</f>
        <v/>
      </c>
      <c r="AX41" s="73"/>
      <c r="AY41" s="76"/>
      <c r="AZ41" s="77">
        <f>IF(D41+J41+P41+V41+AB41+AH41+AN41+AT41=0,"",D41+J41+P41+V41+AB41+AH41+AN41+AT41)</f>
        <v>2</v>
      </c>
      <c r="BA41" s="74">
        <f>IF((D41+J41+P41+V41+AB41+AH41+AN41+AT41)*15=0,"",(D41+J41+P41+V41+AB41+AH41+AN41+AT41)*15)</f>
        <v>30</v>
      </c>
      <c r="BB41" s="78" t="str">
        <f>IF(F41+L41+R41+X41+AD41+AJ41+AP41+AV41=0,"",F41+L41+R41+X41+AD41+AJ41+AP41+AV41)</f>
        <v/>
      </c>
      <c r="BC41" s="74" t="str">
        <f>IF((F41+L41+R41+X41+AD41+AJ41+AP41+AV41)*15=0,"",(F41+L41+R41+X41+AD41+AJ41+AP41+AV41)*15)</f>
        <v/>
      </c>
      <c r="BD41" s="78">
        <f>IF(H41+N41+T41+Z41+AF41+AL41+AR41+AX41=0,"",H41+N41+T41+Z41+AF41+AL41+AR41+AX41)</f>
        <v>2</v>
      </c>
      <c r="BE41" s="79">
        <f>IF((D41+J41+P41+V41+AB41+F41+L41+R41+X41+AD41+AH41+AN41+AT41+AF41+AP41+AV41)=0,"",(D41+J41+P41+V41+AB41+F41+L41+R41+X41+AD41+AH41+AN41+AT41+AJ41+AP41+AV41))</f>
        <v>2</v>
      </c>
      <c r="BF41" s="80" t="s">
        <v>126</v>
      </c>
      <c r="BG41" s="80" t="s">
        <v>127</v>
      </c>
    </row>
    <row r="42" spans="1:59" ht="15.75" customHeight="1">
      <c r="A42" s="68" t="s">
        <v>130</v>
      </c>
      <c r="B42" s="69" t="s">
        <v>31</v>
      </c>
      <c r="C42" s="111" t="s">
        <v>131</v>
      </c>
      <c r="D42" s="71"/>
      <c r="E42" s="74" t="str">
        <f>IF(D42*15=0,"",D42*15)</f>
        <v/>
      </c>
      <c r="F42" s="73"/>
      <c r="G42" s="74" t="str">
        <f>IF(F42*15=0,"",F42*15)</f>
        <v/>
      </c>
      <c r="H42" s="73"/>
      <c r="I42" s="75"/>
      <c r="J42" s="71"/>
      <c r="K42" s="74" t="str">
        <f>IF(J42*15=0,"",J42*15)</f>
        <v/>
      </c>
      <c r="L42" s="73"/>
      <c r="M42" s="74" t="str">
        <f>IF(L42*15=0,"",L42*15)</f>
        <v/>
      </c>
      <c r="N42" s="73"/>
      <c r="O42" s="75"/>
      <c r="P42" s="71"/>
      <c r="Q42" s="74" t="str">
        <f>IF(P42*15=0,"",P42*15)</f>
        <v/>
      </c>
      <c r="R42" s="73"/>
      <c r="S42" s="74" t="str">
        <f>IF(R42*15=0,"",R42*15)</f>
        <v/>
      </c>
      <c r="T42" s="73"/>
      <c r="U42" s="75"/>
      <c r="V42" s="71">
        <v>1</v>
      </c>
      <c r="W42" s="74">
        <f>IF(V42*15=0,"",V42*15)</f>
        <v>15</v>
      </c>
      <c r="X42" s="73">
        <v>1</v>
      </c>
      <c r="Y42" s="74">
        <f>IF(X42*15=0,"",X42*15)</f>
        <v>15</v>
      </c>
      <c r="Z42" s="73">
        <v>2</v>
      </c>
      <c r="AA42" s="75" t="s">
        <v>52</v>
      </c>
      <c r="AB42" s="71"/>
      <c r="AC42" s="74" t="str">
        <f>IF(AB42*15=0,"",AB42*15)</f>
        <v/>
      </c>
      <c r="AD42" s="73"/>
      <c r="AE42" s="74" t="str">
        <f>IF(AD42*15=0,"",AD42*15)</f>
        <v/>
      </c>
      <c r="AF42" s="73"/>
      <c r="AG42" s="76"/>
      <c r="AH42" s="71"/>
      <c r="AI42" s="74" t="str">
        <f>IF(AH42*15=0,"",AH42*15)</f>
        <v/>
      </c>
      <c r="AJ42" s="73"/>
      <c r="AK42" s="74" t="str">
        <f>IF(AJ42*15=0,"",AJ42*15)</f>
        <v/>
      </c>
      <c r="AL42" s="73"/>
      <c r="AM42" s="76"/>
      <c r="AN42" s="71"/>
      <c r="AO42" s="74" t="str">
        <f>IF(AN42*15=0,"",AN42*15)</f>
        <v/>
      </c>
      <c r="AP42" s="73"/>
      <c r="AQ42" s="74" t="str">
        <f>IF(AP42*15=0,"",AP42*15)</f>
        <v/>
      </c>
      <c r="AR42" s="73"/>
      <c r="AS42" s="76"/>
      <c r="AT42" s="71"/>
      <c r="AU42" s="74" t="str">
        <f>IF(AT42*15=0,"",AT42*15)</f>
        <v/>
      </c>
      <c r="AV42" s="73"/>
      <c r="AW42" s="74" t="str">
        <f>IF(AV42*15=0,"",AV42*15)</f>
        <v/>
      </c>
      <c r="AX42" s="73"/>
      <c r="AY42" s="76"/>
      <c r="AZ42" s="77">
        <f>IF(D42+J42+P42+V42+AB42+AH42+AN42+AT42=0,"",D42+J42+P42+V42+AB42+AH42+AN42+AT42)</f>
        <v>1</v>
      </c>
      <c r="BA42" s="74">
        <f>IF((D42+J42+P42+V42+AB42+AH42+AN42+AT42)*15=0,"",(D42+J42+P42+V42+AB42+AH42+AN42+AT42)*15)</f>
        <v>15</v>
      </c>
      <c r="BB42" s="78">
        <f>IF(F42+L42+R42+X42+AD42+AJ42+AP42+AV42=0,"",F42+L42+R42+X42+AD42+AJ42+AP42+AV42)</f>
        <v>1</v>
      </c>
      <c r="BC42" s="74">
        <f>IF((F42+L42+R42+X42+AD42+AJ42+AP42+AV42)*15=0,"",(F42+L42+R42+X42+AD42+AJ42+AP42+AV42)*15)</f>
        <v>15</v>
      </c>
      <c r="BD42" s="78">
        <f>IF(H42+N42+T42+Z42+AF42+AL42+AR42+AX42=0,"",H42+N42+T42+Z42+AF42+AL42+AR42+AX42)</f>
        <v>2</v>
      </c>
      <c r="BE42" s="79">
        <f>IF((D42+J42+P42+V42+AB42+F42+L42+R42+X42+AD42+AH42+AN42+AT42+AF42+AP42+AV42)=0,"",(D42+J42+P42+V42+AB42+F42+L42+R42+X42+AD42+AH42+AN42+AT42+AJ42+AP42+AV42))</f>
        <v>2</v>
      </c>
      <c r="BF42" s="80" t="s">
        <v>132</v>
      </c>
      <c r="BG42" s="80" t="s">
        <v>132</v>
      </c>
    </row>
    <row r="43" spans="1:59" s="96" customFormat="1" ht="15.75" customHeight="1">
      <c r="A43" s="112" t="s">
        <v>133</v>
      </c>
      <c r="B43" s="84" t="s">
        <v>31</v>
      </c>
      <c r="C43" s="85" t="s">
        <v>134</v>
      </c>
      <c r="D43" s="86"/>
      <c r="E43" s="87" t="str">
        <f t="shared" ref="E43" si="45">IF(D43*15=0,"",D43*15)</f>
        <v/>
      </c>
      <c r="F43" s="88"/>
      <c r="G43" s="89" t="str">
        <f t="shared" ref="G43" si="46">IF(F43*15=0,"",F43*15)</f>
        <v/>
      </c>
      <c r="H43" s="88"/>
      <c r="I43" s="90"/>
      <c r="J43" s="86"/>
      <c r="K43" s="89" t="str">
        <f t="shared" ref="K43" si="47">IF(J43*15=0,"",J43*15)</f>
        <v/>
      </c>
      <c r="L43" s="88"/>
      <c r="M43" s="89" t="str">
        <f t="shared" ref="M43" si="48">IF(L43*15=0,"",L43*15)</f>
        <v/>
      </c>
      <c r="N43" s="88"/>
      <c r="O43" s="90"/>
      <c r="P43" s="86">
        <v>2</v>
      </c>
      <c r="Q43" s="89">
        <f t="shared" ref="Q43" si="49">IF(P43*15=0,"",P43*15)</f>
        <v>30</v>
      </c>
      <c r="R43" s="88"/>
      <c r="S43" s="89" t="str">
        <f t="shared" ref="S43" si="50">IF(R43*15=0,"",R43*15)</f>
        <v/>
      </c>
      <c r="T43" s="88">
        <v>2</v>
      </c>
      <c r="U43" s="90" t="s">
        <v>57</v>
      </c>
      <c r="V43" s="86"/>
      <c r="W43" s="89"/>
      <c r="X43" s="88"/>
      <c r="Y43" s="89"/>
      <c r="Z43" s="88"/>
      <c r="AA43" s="90"/>
      <c r="AB43" s="86"/>
      <c r="AC43" s="89"/>
      <c r="AD43" s="88"/>
      <c r="AE43" s="89"/>
      <c r="AF43" s="88"/>
      <c r="AG43" s="91"/>
      <c r="AH43" s="86"/>
      <c r="AI43" s="89"/>
      <c r="AJ43" s="88"/>
      <c r="AK43" s="89"/>
      <c r="AL43" s="88"/>
      <c r="AM43" s="91"/>
      <c r="AN43" s="86"/>
      <c r="AO43" s="89"/>
      <c r="AP43" s="88"/>
      <c r="AQ43" s="89"/>
      <c r="AR43" s="88"/>
      <c r="AS43" s="91"/>
      <c r="AT43" s="86"/>
      <c r="AU43" s="89"/>
      <c r="AV43" s="88"/>
      <c r="AW43" s="89"/>
      <c r="AX43" s="88"/>
      <c r="AY43" s="91"/>
      <c r="AZ43" s="92">
        <f t="shared" ref="AZ43" si="51">IF(D43+J43+P43+V43+AB43+AH43+AN43+AT43=0,"",D43+J43+P43+V43+AB43+AH43+AN43+AT43)</f>
        <v>2</v>
      </c>
      <c r="BA43" s="89">
        <f t="shared" ref="BA43" si="52">IF((D43+J43+P43+V43+AB43+AH43+AN43+AT43)*15=0,"",(D43+J43+P43+V43+AB43+AH43+AN43+AT43)*15)</f>
        <v>30</v>
      </c>
      <c r="BB43" s="93" t="str">
        <f t="shared" ref="BB43" si="53">IF(F43+L43+R43+X43+AD43+AJ43+AP43+AV43=0,"",F43+L43+R43+X43+AD43+AJ43+AP43+AV43)</f>
        <v/>
      </c>
      <c r="BC43" s="89" t="str">
        <f t="shared" ref="BC43" si="54">IF((F43+L43+R43+X43+AD43+AJ43+AP43+AV43)*15=0,"",(F43+L43+R43+X43+AD43+AJ43+AP43+AV43)*15)</f>
        <v/>
      </c>
      <c r="BD43" s="93">
        <f t="shared" ref="BD43" si="55">IF(H43+N43+T43+Z43+AF43+AL43+AR43+AX43=0,"",H43+N43+T43+Z43+AF43+AL43+AR43+AX43)</f>
        <v>2</v>
      </c>
      <c r="BE43" s="94">
        <f t="shared" ref="BE43" si="56">IF((D43+J43+P43+V43+AB43+F43+L43+R43+X43+AD43+AH43+AN43+AT43+AF43+AP43+AV43)=0,"",(D43+J43+P43+V43+AB43+F43+L43+R43+X43+AD43+AH43+AN43+AT43+AJ43+AP43+AV43))</f>
        <v>2</v>
      </c>
      <c r="BF43" s="95" t="s">
        <v>135</v>
      </c>
      <c r="BG43" s="95" t="s">
        <v>136</v>
      </c>
    </row>
    <row r="44" spans="1:59" s="96" customFormat="1">
      <c r="A44" s="68" t="s">
        <v>137</v>
      </c>
      <c r="B44" s="84" t="s">
        <v>31</v>
      </c>
      <c r="C44" s="81" t="s">
        <v>138</v>
      </c>
      <c r="D44" s="86"/>
      <c r="E44" s="89" t="str">
        <f>IF(D44*15=0,"",D44*15)</f>
        <v/>
      </c>
      <c r="F44" s="88"/>
      <c r="G44" s="89" t="str">
        <f>IF(F44*15=0,"",F44*15)</f>
        <v/>
      </c>
      <c r="H44" s="88"/>
      <c r="I44" s="90"/>
      <c r="J44" s="86">
        <v>2</v>
      </c>
      <c r="K44" s="89">
        <f>IF(J44*15=0,"",J44*15)</f>
        <v>30</v>
      </c>
      <c r="L44" s="88"/>
      <c r="M44" s="89" t="str">
        <f>IF(L44*15=0,"",L44*15)</f>
        <v/>
      </c>
      <c r="N44" s="88">
        <v>2</v>
      </c>
      <c r="O44" s="90" t="s">
        <v>57</v>
      </c>
      <c r="P44" s="86"/>
      <c r="Q44" s="89" t="str">
        <f>IF(P44*15=0,"",P44*15)</f>
        <v/>
      </c>
      <c r="R44" s="88"/>
      <c r="S44" s="89" t="str">
        <f>IF(R44*15=0,"",R44*15)</f>
        <v/>
      </c>
      <c r="T44" s="88"/>
      <c r="U44" s="90"/>
      <c r="V44" s="86"/>
      <c r="W44" s="89" t="str">
        <f>IF(V44*15=0,"",V44*15)</f>
        <v/>
      </c>
      <c r="X44" s="88"/>
      <c r="Y44" s="89" t="str">
        <f>IF(X44*15=0,"",X44*15)</f>
        <v/>
      </c>
      <c r="Z44" s="88"/>
      <c r="AA44" s="90"/>
      <c r="AB44" s="86"/>
      <c r="AC44" s="89" t="str">
        <f>IF(AB44*15=0,"",AB44*15)</f>
        <v/>
      </c>
      <c r="AD44" s="88"/>
      <c r="AE44" s="89" t="str">
        <f>IF(AD44*15=0,"",AD44*15)</f>
        <v/>
      </c>
      <c r="AF44" s="88"/>
      <c r="AG44" s="91"/>
      <c r="AH44" s="86"/>
      <c r="AI44" s="89" t="str">
        <f>IF(AH44*15=0,"",AH44*15)</f>
        <v/>
      </c>
      <c r="AJ44" s="88"/>
      <c r="AK44" s="89" t="str">
        <f>IF(AJ44*15=0,"",AJ44*15)</f>
        <v/>
      </c>
      <c r="AL44" s="88"/>
      <c r="AM44" s="91"/>
      <c r="AN44" s="86"/>
      <c r="AO44" s="89" t="str">
        <f>IF(AN44*15=0,"",AN44*15)</f>
        <v/>
      </c>
      <c r="AP44" s="88"/>
      <c r="AQ44" s="89" t="str">
        <f>IF(AP44*15=0,"",AP44*15)</f>
        <v/>
      </c>
      <c r="AR44" s="88"/>
      <c r="AS44" s="91"/>
      <c r="AT44" s="86"/>
      <c r="AU44" s="89" t="str">
        <f>IF(AT44*15=0,"",AT44*15)</f>
        <v/>
      </c>
      <c r="AV44" s="88"/>
      <c r="AW44" s="89" t="str">
        <f>IF(AV44*15=0,"",AV44*15)</f>
        <v/>
      </c>
      <c r="AX44" s="88"/>
      <c r="AY44" s="91"/>
      <c r="AZ44" s="92">
        <f>IF(D44+J44+P44+V44+AB44+AH44+AN44+AT44=0,"",D44+J44+P44+V44+AB44+AH44+AN44+AT44)</f>
        <v>2</v>
      </c>
      <c r="BA44" s="89">
        <f>IF((D44+J44+P44+V44+AB44+AH44+AN44+AT44)*15=0,"",(D44+J44+P44+V44+AB44+AH44+AN44+AT44)*15)</f>
        <v>30</v>
      </c>
      <c r="BB44" s="93" t="str">
        <f>IF(F44+L44+R44+X44+AD44+AJ44+AP44+AV44=0,"",F44+L44+R44+X44+AD44+AJ44+AP44+AV44)</f>
        <v/>
      </c>
      <c r="BC44" s="89" t="str">
        <f>IF((F44+L44+R44+X44+AD44+AJ44+AP44+AV44)*15=0,"",(F44+L44+R44+X44+AD44+AJ44+AP44+AV44)*15)</f>
        <v/>
      </c>
      <c r="BD44" s="93">
        <f>IF(H44+N44+T44+Z44+AF44+AL44+AR44+AX44=0,"",H44+N44+T44+Z44+AF44+AL44+AR44+AX44)</f>
        <v>2</v>
      </c>
      <c r="BE44" s="94">
        <f>IF((D44+J44+P44+V44+AB44+F44+L44+R44+X44+AD44+AH44+AN44+AT44+AF44+AP44+AV44)=0,"",(D44+J44+P44+V44+AB44+F44+L44+R44+X44+AD44+AH44+AN44+AT44+AJ44+AP44+AV44))</f>
        <v>2</v>
      </c>
      <c r="BF44" s="95" t="s">
        <v>139</v>
      </c>
      <c r="BG44" s="95" t="s">
        <v>139</v>
      </c>
    </row>
    <row r="45" spans="1:59" s="96" customFormat="1" ht="15.75" customHeight="1" thickBot="1">
      <c r="A45" s="68" t="s">
        <v>140</v>
      </c>
      <c r="B45" s="84" t="s">
        <v>31</v>
      </c>
      <c r="C45" s="81" t="s">
        <v>141</v>
      </c>
      <c r="D45" s="86"/>
      <c r="E45" s="89" t="str">
        <f>IF(D45*15=0,"",D45*15)</f>
        <v/>
      </c>
      <c r="F45" s="88"/>
      <c r="G45" s="89" t="str">
        <f>IF(F45*15=0,"",F45*15)</f>
        <v/>
      </c>
      <c r="H45" s="88"/>
      <c r="I45" s="90"/>
      <c r="J45" s="86"/>
      <c r="K45" s="89" t="str">
        <f>IF(J45*15=0,"",J45*15)</f>
        <v/>
      </c>
      <c r="L45" s="88"/>
      <c r="M45" s="89" t="str">
        <f>IF(L45*15=0,"",L45*15)</f>
        <v/>
      </c>
      <c r="N45" s="88"/>
      <c r="O45" s="90"/>
      <c r="P45" s="86">
        <v>1</v>
      </c>
      <c r="Q45" s="89">
        <f>IF(P45*15=0,"",P45*15)</f>
        <v>15</v>
      </c>
      <c r="R45" s="88"/>
      <c r="S45" s="89" t="str">
        <f>IF(R45*15=0,"",R45*15)</f>
        <v/>
      </c>
      <c r="T45" s="88">
        <v>2</v>
      </c>
      <c r="U45" s="90" t="s">
        <v>31</v>
      </c>
      <c r="V45" s="86"/>
      <c r="W45" s="89" t="str">
        <f>IF(V45*15=0,"",V45*15)</f>
        <v/>
      </c>
      <c r="X45" s="88"/>
      <c r="Y45" s="89" t="str">
        <f>IF(X45*15=0,"",X45*15)</f>
        <v/>
      </c>
      <c r="Z45" s="88"/>
      <c r="AA45" s="90"/>
      <c r="AB45" s="86"/>
      <c r="AC45" s="89" t="str">
        <f>IF(AB45*15=0,"",AB45*15)</f>
        <v/>
      </c>
      <c r="AD45" s="88"/>
      <c r="AE45" s="89" t="str">
        <f>IF(AD45*15=0,"",AD45*15)</f>
        <v/>
      </c>
      <c r="AF45" s="88"/>
      <c r="AG45" s="91"/>
      <c r="AH45" s="86"/>
      <c r="AI45" s="89" t="str">
        <f>IF(AH45*15=0,"",AH45*15)</f>
        <v/>
      </c>
      <c r="AJ45" s="88"/>
      <c r="AK45" s="89" t="str">
        <f>IF(AJ45*15=0,"",AJ45*15)</f>
        <v/>
      </c>
      <c r="AL45" s="88"/>
      <c r="AM45" s="91"/>
      <c r="AN45" s="86"/>
      <c r="AO45" s="89" t="str">
        <f>IF(AN45*15=0,"",AN45*15)</f>
        <v/>
      </c>
      <c r="AP45" s="88"/>
      <c r="AQ45" s="89" t="str">
        <f>IF(AP45*15=0,"",AP45*15)</f>
        <v/>
      </c>
      <c r="AR45" s="88"/>
      <c r="AS45" s="91"/>
      <c r="AT45" s="86"/>
      <c r="AU45" s="89" t="str">
        <f>IF(AT45*15=0,"",AT45*15)</f>
        <v/>
      </c>
      <c r="AV45" s="88"/>
      <c r="AW45" s="89" t="str">
        <f>IF(AV45*15=0,"",AV45*15)</f>
        <v/>
      </c>
      <c r="AX45" s="88"/>
      <c r="AY45" s="91"/>
      <c r="AZ45" s="92">
        <f>IF(D45+J45+P45+V45+AB45+AH45+AN45+AT45=0,"",D45+J45+P45+V45+AB45+AH45+AN45+AT45)</f>
        <v>1</v>
      </c>
      <c r="BA45" s="89">
        <f>IF((D45+J45+P45+V45+AB45+AH45+AN45+AT45)*15=0,"",(D45+J45+P45+V45+AB45+AH45+AN45+AT45)*15)</f>
        <v>15</v>
      </c>
      <c r="BB45" s="93" t="str">
        <f>IF(F45+L45+R45+X45+AD45+AJ45+AP45+AV45=0,"",F45+L45+R45+X45+AD45+AJ45+AP45+AV45)</f>
        <v/>
      </c>
      <c r="BC45" s="89" t="str">
        <f>IF((F45+L45+R45+X45+AD45+AJ45+AP45+AV45)*15=0,"",(F45+L45+R45+X45+AD45+AJ45+AP45+AV45)*15)</f>
        <v/>
      </c>
      <c r="BD45" s="93">
        <f>IF(H45+N45+T45+Z45+AF45+AL45+AR45+AX45=0,"",H45+N45+T45+Z45+AF45+AL45+AR45+AX45)</f>
        <v>2</v>
      </c>
      <c r="BE45" s="94">
        <f>IF((D45+J45+P45+V45+AB45+F45+L45+R45+X45+AD45+AH45+AN45+AT45+AF45+AP45+AV45)=0,"",(D45+J45+P45+V45+AB45+F45+L45+R45+X45+AD45+AH45+AN45+AT45+AJ45+AP45+AV45))</f>
        <v>1</v>
      </c>
      <c r="BF45" s="95" t="s">
        <v>142</v>
      </c>
      <c r="BG45" s="95" t="s">
        <v>142</v>
      </c>
    </row>
    <row r="46" spans="1:59" s="67" customFormat="1" ht="15.75" customHeight="1">
      <c r="A46" s="97"/>
      <c r="B46" s="60"/>
      <c r="C46" s="61" t="s">
        <v>143</v>
      </c>
      <c r="D46" s="98" t="str">
        <f>IF(SUM(D40:D45)=0,"",SUM(D40:D45))</f>
        <v/>
      </c>
      <c r="E46" s="99" t="str">
        <f>IF(SUM(D40:D45)*15=0,"",SUM(D40:D45)*15)</f>
        <v/>
      </c>
      <c r="F46" s="99" t="str">
        <f>IF(SUM(F40:F45)=0,"",SUM(F40:F45))</f>
        <v/>
      </c>
      <c r="G46" s="99" t="str">
        <f>IF(SUM(F40:F45)*15=0,"",SUM(F40:F45)*15)</f>
        <v/>
      </c>
      <c r="H46" s="102" t="str">
        <f>IF(SUM(H40:H45)=0,"",SUM(H40:H45))</f>
        <v/>
      </c>
      <c r="I46" s="101" t="str">
        <f>IF(SUM(D40:D45)+SUM(F40:F45)=0,"",SUM(D40:D45)+SUM(F40:F45))</f>
        <v/>
      </c>
      <c r="J46" s="98">
        <f>IF(SUM(J40:J45)=0,"",SUM(J40:J45))</f>
        <v>4</v>
      </c>
      <c r="K46" s="99">
        <f>IF(SUM(J40:J45)*15=0,"",SUM(J40:J45)*15)</f>
        <v>60</v>
      </c>
      <c r="L46" s="99" t="str">
        <f>IF(SUM(L40:L45)=0,"",SUM(L40:L45))</f>
        <v/>
      </c>
      <c r="M46" s="99" t="str">
        <f>IF(SUM(L40:L45)*15=0,"",SUM(L40:L45)*15)</f>
        <v/>
      </c>
      <c r="N46" s="100">
        <f>IF(SUM(N40:N45)=0,"",SUM(N40:N45))</f>
        <v>4</v>
      </c>
      <c r="O46" s="101">
        <f>IF(SUM(J40:J45)+SUM(L40:L45)=0,"",SUM(J40:J45)+SUM(L40:L45))</f>
        <v>4</v>
      </c>
      <c r="P46" s="98">
        <f>IF(SUM(P40:P45)=0,"",SUM(P40:P45))</f>
        <v>5</v>
      </c>
      <c r="Q46" s="99">
        <f>IF(SUM(P40:P45)*15=0,"",SUM(P40:P45)*15)</f>
        <v>75</v>
      </c>
      <c r="R46" s="99" t="str">
        <f>IF(SUM(R40:R45)=0,"",SUM(R40:R45))</f>
        <v/>
      </c>
      <c r="S46" s="99" t="str">
        <f>IF(SUM(R40:R45)*15=0,"",SUM(R40:R45)*15)</f>
        <v/>
      </c>
      <c r="T46" s="100">
        <f>IF(SUM(T40:T45)=0,"",SUM(T40:T45))</f>
        <v>6</v>
      </c>
      <c r="U46" s="101">
        <f>IF(SUM(P40:P45)+SUM(R40:R45)=0,"",SUM(P40:P45)+SUM(R40:R45))</f>
        <v>5</v>
      </c>
      <c r="V46" s="98">
        <f>IF(SUM(V40:V45)=0,"",SUM(V40:V45))</f>
        <v>1</v>
      </c>
      <c r="W46" s="99">
        <f>IF(SUM(V40:V45)*15=0,"",SUM(V40:V45)*15)</f>
        <v>15</v>
      </c>
      <c r="X46" s="99">
        <f>IF(SUM(X40:X45)=0,"",SUM(X40:X45))</f>
        <v>1</v>
      </c>
      <c r="Y46" s="99">
        <f>IF(SUM(X40:X45)*15=0,"",SUM(X40:X45)*15)</f>
        <v>15</v>
      </c>
      <c r="Z46" s="100">
        <f>IF(SUM(Z40:Z45)=0,"",SUM(Z40:Z45))</f>
        <v>2</v>
      </c>
      <c r="AA46" s="101">
        <f>IF(SUM(V40:V45)+SUM(X40:X45)=0,"",SUM(V40:V45)+SUM(X40:X45))</f>
        <v>2</v>
      </c>
      <c r="AB46" s="98" t="str">
        <f>IF(SUM(AB40:AB45)=0,"",SUM(AB40:AB45))</f>
        <v/>
      </c>
      <c r="AC46" s="99" t="str">
        <f>IF(SUM(AB40:AB45)*15=0,"",SUM(AB40:AB45)*15)</f>
        <v/>
      </c>
      <c r="AD46" s="99" t="str">
        <f>IF(SUM(AD40:AD45)=0,"",SUM(AD40:AD45))</f>
        <v/>
      </c>
      <c r="AE46" s="99" t="str">
        <f>IF(SUM(AD40:AD45)*15=0,"",SUM(AD40:AD45)*15)</f>
        <v/>
      </c>
      <c r="AF46" s="102" t="str">
        <f>IF(SUM(AF40:AF45)=0,"",SUM(AF40:AF45))</f>
        <v/>
      </c>
      <c r="AG46" s="103" t="str">
        <f>IF(SUM(AB40:AB45)+SUM(AD40:AD45)=0,"",SUM(AB40:AB45)+SUM(AD40:AD45))</f>
        <v/>
      </c>
      <c r="AH46" s="98" t="str">
        <f>IF(SUM(AH40:AH45)=0,"",SUM(AH40:AH45))</f>
        <v/>
      </c>
      <c r="AI46" s="99" t="str">
        <f>IF(SUM(AH40:AH45)*15=0,"",SUM(AH40:AH45)*15)</f>
        <v/>
      </c>
      <c r="AJ46" s="99" t="str">
        <f>IF(SUM(AJ40:AJ45)=0,"",SUM(AJ40:AJ45))</f>
        <v/>
      </c>
      <c r="AK46" s="99" t="str">
        <f>IF(SUM(AJ40:AJ45)*15=0,"",SUM(AJ40:AJ45)*15)</f>
        <v/>
      </c>
      <c r="AL46" s="102" t="str">
        <f>IF(SUM(AL40:AL45)=0,"",SUM(AL40:AL45))</f>
        <v/>
      </c>
      <c r="AM46" s="103" t="str">
        <f>IF(SUM(AH40:AH45)+SUM(AJ40:AJ45)=0,"",SUM(AH40:AH45)+SUM(AJ40:AJ45))</f>
        <v/>
      </c>
      <c r="AN46" s="98" t="str">
        <f>IF(SUM(AN40:AN45)=0,"",SUM(AN40:AN45))</f>
        <v/>
      </c>
      <c r="AO46" s="99" t="str">
        <f>IF(SUM(AN40:AN45)*15=0,"",SUM(AN40:AN45)*15)</f>
        <v/>
      </c>
      <c r="AP46" s="99" t="str">
        <f>IF(SUM(AP40:AP45)=0,"",SUM(AP40:AP45))</f>
        <v/>
      </c>
      <c r="AQ46" s="99" t="str">
        <f>IF(SUM(AP40:AP45)*15=0,"",SUM(AP40:AP45)*15)</f>
        <v/>
      </c>
      <c r="AR46" s="102" t="str">
        <f>IF(SUM(AR40:AR45)=0,"",SUM(AR40:AR45))</f>
        <v/>
      </c>
      <c r="AS46" s="103" t="str">
        <f>IF(SUM(AN40:AN45)+SUM(AP40:AP45)=0,"",SUM(AN40:AN45)+SUM(AP40:AP45))</f>
        <v/>
      </c>
      <c r="AT46" s="98" t="str">
        <f>IF(SUM(AT40:AT45)=0,"",SUM(AT40:AT45))</f>
        <v/>
      </c>
      <c r="AU46" s="99" t="str">
        <f>IF(SUM(AT40:AT45)*15=0,"",SUM(AT40:AT45)*15)</f>
        <v/>
      </c>
      <c r="AV46" s="99" t="str">
        <f>IF(SUM(AV40:AV45)=0,"",SUM(AV40:AV45))</f>
        <v/>
      </c>
      <c r="AW46" s="99" t="str">
        <f>IF(SUM(AV40:AV45)*15=0,"",SUM(AV40:AV45)*15)</f>
        <v/>
      </c>
      <c r="AX46" s="102" t="str">
        <f>IF(SUM(AX40:AX45)=0,"",SUM(AX40:AX45))</f>
        <v/>
      </c>
      <c r="AY46" s="103" t="str">
        <f>IF(SUM(AT40:AT45)+SUM(AV40:AV45)=0,"",SUM(AT40:AT45)+SUM(AV40:AV45))</f>
        <v/>
      </c>
      <c r="AZ46" s="104">
        <f>IF(SUM(AZ40:AZ45)=0,"",SUM(AZ40:AZ45))</f>
        <v>10</v>
      </c>
      <c r="BA46" s="99">
        <f>IF(SUM(AZ40:AZ45)*15=0,"",SUM(AZ40:AZ45)*15)</f>
        <v>150</v>
      </c>
      <c r="BB46" s="99">
        <f>IF(SUM(BB40:BB45)=0,"",SUM(BB40:BB45))</f>
        <v>1</v>
      </c>
      <c r="BC46" s="99">
        <f>IF(SUM(BB40:BB45)*15=0,"",SUM(BB40:BB45)*15)</f>
        <v>15</v>
      </c>
      <c r="BD46" s="102">
        <f>IF(SUM(BD40:BD45)=0,"",SUM(BD40:BD45))</f>
        <v>12</v>
      </c>
      <c r="BE46" s="103">
        <f>IF(SUM(AZ40:AZ45)+SUM(BB40:BB45)=0,"",SUM(AZ40:AZ45)+SUM(BB40:BB45))</f>
        <v>11</v>
      </c>
      <c r="BF46" s="80"/>
      <c r="BG46" s="80"/>
    </row>
    <row r="47" spans="1:59" s="67" customFormat="1" ht="15.75" customHeight="1">
      <c r="A47" s="106" t="s">
        <v>144</v>
      </c>
      <c r="B47" s="60"/>
      <c r="C47" s="61" t="s">
        <v>145</v>
      </c>
      <c r="D47" s="107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108"/>
      <c r="BA47" s="66"/>
      <c r="BB47" s="66"/>
      <c r="BC47" s="66"/>
      <c r="BD47" s="66"/>
      <c r="BE47" s="66"/>
      <c r="BF47" s="80"/>
      <c r="BG47" s="80"/>
    </row>
    <row r="48" spans="1:59" ht="15.75" customHeight="1">
      <c r="A48" s="68" t="s">
        <v>146</v>
      </c>
      <c r="B48" s="113" t="s">
        <v>31</v>
      </c>
      <c r="C48" s="111" t="s">
        <v>147</v>
      </c>
      <c r="D48" s="71"/>
      <c r="E48" s="74" t="str">
        <f t="shared" ref="E48:E52" si="57">IF(D48*15=0,"",D48*15)</f>
        <v/>
      </c>
      <c r="F48" s="73"/>
      <c r="G48" s="74" t="str">
        <f t="shared" ref="G48:G52" si="58">IF(F48*15=0,"",F48*15)</f>
        <v/>
      </c>
      <c r="H48" s="73"/>
      <c r="I48" s="75"/>
      <c r="J48" s="71">
        <v>1</v>
      </c>
      <c r="K48" s="74">
        <f t="shared" ref="K48:K52" si="59">IF(J48*15=0,"",J48*15)</f>
        <v>15</v>
      </c>
      <c r="L48" s="73">
        <v>1</v>
      </c>
      <c r="M48" s="74">
        <f t="shared" ref="M48:M52" si="60">IF(L48*15=0,"",L48*15)</f>
        <v>15</v>
      </c>
      <c r="N48" s="73">
        <v>2</v>
      </c>
      <c r="O48" s="75" t="s">
        <v>57</v>
      </c>
      <c r="P48" s="71"/>
      <c r="Q48" s="74" t="str">
        <f t="shared" ref="Q48:Q52" si="61">IF(P48*15=0,"",P48*15)</f>
        <v/>
      </c>
      <c r="R48" s="73"/>
      <c r="S48" s="74" t="str">
        <f t="shared" ref="S48:S52" si="62">IF(R48*15=0,"",R48*15)</f>
        <v/>
      </c>
      <c r="T48" s="73"/>
      <c r="U48" s="75"/>
      <c r="V48" s="71"/>
      <c r="W48" s="74" t="str">
        <f t="shared" ref="W48:W52" si="63">IF(V48*15=0,"",V48*15)</f>
        <v/>
      </c>
      <c r="X48" s="73"/>
      <c r="Y48" s="74" t="str">
        <f t="shared" ref="Y48:Y52" si="64">IF(X48*15=0,"",X48*15)</f>
        <v/>
      </c>
      <c r="Z48" s="73"/>
      <c r="AA48" s="75"/>
      <c r="AB48" s="71"/>
      <c r="AC48" s="74" t="str">
        <f t="shared" ref="AC48:AC52" si="65">IF(AB48*15=0,"",AB48*15)</f>
        <v/>
      </c>
      <c r="AD48" s="73"/>
      <c r="AE48" s="74" t="str">
        <f t="shared" ref="AE48:AE52" si="66">IF(AD48*15=0,"",AD48*15)</f>
        <v/>
      </c>
      <c r="AF48" s="73"/>
      <c r="AG48" s="76"/>
      <c r="AH48" s="71"/>
      <c r="AI48" s="74" t="str">
        <f t="shared" ref="AI48:AI52" si="67">IF(AH48*15=0,"",AH48*15)</f>
        <v/>
      </c>
      <c r="AJ48" s="73"/>
      <c r="AK48" s="74" t="str">
        <f t="shared" ref="AK48:AK52" si="68">IF(AJ48*15=0,"",AJ48*15)</f>
        <v/>
      </c>
      <c r="AL48" s="73"/>
      <c r="AM48" s="76"/>
      <c r="AN48" s="71"/>
      <c r="AO48" s="74" t="str">
        <f t="shared" ref="AO48:AO52" si="69">IF(AN48*15=0,"",AN48*15)</f>
        <v/>
      </c>
      <c r="AP48" s="73"/>
      <c r="AQ48" s="74" t="str">
        <f t="shared" ref="AQ48:AQ52" si="70">IF(AP48*15=0,"",AP48*15)</f>
        <v/>
      </c>
      <c r="AR48" s="73"/>
      <c r="AS48" s="76"/>
      <c r="AT48" s="71"/>
      <c r="AU48" s="74" t="str">
        <f t="shared" ref="AU48:AU52" si="71">IF(AT48*15=0,"",AT48*15)</f>
        <v/>
      </c>
      <c r="AV48" s="73"/>
      <c r="AW48" s="74" t="str">
        <f t="shared" ref="AW48:AW52" si="72">IF(AV48*15=0,"",AV48*15)</f>
        <v/>
      </c>
      <c r="AX48" s="73"/>
      <c r="AY48" s="76"/>
      <c r="AZ48" s="77">
        <f t="shared" ref="AZ48:AZ52" si="73">IF(D48+J48+P48+V48+AB48+AH48+AN48+AT48=0,"",D48+J48+P48+V48+AB48+AH48+AN48+AT48)</f>
        <v>1</v>
      </c>
      <c r="BA48" s="74">
        <f t="shared" ref="BA48:BA52" si="74">IF((D48+J48+P48+V48+AB48+AH48+AN48+AT48)*15=0,"",(D48+J48+P48+V48+AB48+AH48+AN48+AT48)*15)</f>
        <v>15</v>
      </c>
      <c r="BB48" s="78">
        <f t="shared" ref="BB48:BB52" si="75">IF(F48+L48+R48+X48+AD48+AJ48+AP48+AV48=0,"",F48+L48+R48+X48+AD48+AJ48+AP48+AV48)</f>
        <v>1</v>
      </c>
      <c r="BC48" s="74">
        <f t="shared" ref="BC48:BC52" si="76">IF((F48+L48+R48+X48+AD48+AJ48+AP48+AV48)*15=0,"",(F48+L48+R48+X48+AD48+AJ48+AP48+AV48)*15)</f>
        <v>15</v>
      </c>
      <c r="BD48" s="78">
        <f t="shared" ref="BD48:BD52" si="77">IF(H48+N48+T48+Z48+AF48+AL48+AR48+AX48=0,"",H48+N48+T48+Z48+AF48+AL48+AR48+AX48)</f>
        <v>2</v>
      </c>
      <c r="BE48" s="79">
        <f t="shared" ref="BE48:BE52" si="78">IF((D48+J48+P48+V48+AB48+F48+L48+R48+X48+AD48+AH48+AN48+AT48+AF48+AP48+AV48)=0,"",(D48+J48+P48+V48+AB48+F48+L48+R48+X48+AD48+AH48+AN48+AT48+AJ48+AP48+AV48))</f>
        <v>2</v>
      </c>
      <c r="BF48" s="80" t="s">
        <v>148</v>
      </c>
      <c r="BG48" s="80" t="s">
        <v>149</v>
      </c>
    </row>
    <row r="49" spans="1:59" ht="15.75" customHeight="1">
      <c r="A49" s="114" t="s">
        <v>150</v>
      </c>
      <c r="B49" s="113" t="s">
        <v>31</v>
      </c>
      <c r="C49" s="111" t="s">
        <v>151</v>
      </c>
      <c r="D49" s="71"/>
      <c r="E49" s="74" t="str">
        <f t="shared" si="57"/>
        <v/>
      </c>
      <c r="F49" s="73"/>
      <c r="G49" s="74" t="str">
        <f t="shared" si="58"/>
        <v/>
      </c>
      <c r="H49" s="73"/>
      <c r="I49" s="75"/>
      <c r="J49" s="71"/>
      <c r="K49" s="74" t="str">
        <f t="shared" si="59"/>
        <v/>
      </c>
      <c r="L49" s="73"/>
      <c r="M49" s="74" t="str">
        <f t="shared" si="60"/>
        <v/>
      </c>
      <c r="N49" s="73"/>
      <c r="O49" s="75"/>
      <c r="P49" s="71">
        <v>3</v>
      </c>
      <c r="Q49" s="74">
        <f t="shared" si="61"/>
        <v>45</v>
      </c>
      <c r="R49" s="73">
        <v>2</v>
      </c>
      <c r="S49" s="74">
        <f t="shared" si="62"/>
        <v>30</v>
      </c>
      <c r="T49" s="73">
        <v>6</v>
      </c>
      <c r="U49" s="75" t="s">
        <v>31</v>
      </c>
      <c r="V49" s="71"/>
      <c r="W49" s="74" t="str">
        <f t="shared" si="63"/>
        <v/>
      </c>
      <c r="X49" s="73"/>
      <c r="Y49" s="74" t="str">
        <f t="shared" si="64"/>
        <v/>
      </c>
      <c r="Z49" s="73"/>
      <c r="AA49" s="75"/>
      <c r="AB49" s="71"/>
      <c r="AC49" s="74" t="str">
        <f t="shared" si="65"/>
        <v/>
      </c>
      <c r="AD49" s="73"/>
      <c r="AE49" s="74" t="str">
        <f t="shared" si="66"/>
        <v/>
      </c>
      <c r="AF49" s="73"/>
      <c r="AG49" s="76"/>
      <c r="AH49" s="71"/>
      <c r="AI49" s="74" t="str">
        <f t="shared" si="67"/>
        <v/>
      </c>
      <c r="AJ49" s="73"/>
      <c r="AK49" s="74" t="str">
        <f t="shared" si="68"/>
        <v/>
      </c>
      <c r="AL49" s="73"/>
      <c r="AM49" s="76"/>
      <c r="AN49" s="71"/>
      <c r="AO49" s="74" t="str">
        <f t="shared" si="69"/>
        <v/>
      </c>
      <c r="AP49" s="73"/>
      <c r="AQ49" s="74" t="str">
        <f t="shared" si="70"/>
        <v/>
      </c>
      <c r="AR49" s="73"/>
      <c r="AS49" s="76"/>
      <c r="AT49" s="71"/>
      <c r="AU49" s="74" t="str">
        <f t="shared" si="71"/>
        <v/>
      </c>
      <c r="AV49" s="73"/>
      <c r="AW49" s="74" t="str">
        <f t="shared" si="72"/>
        <v/>
      </c>
      <c r="AX49" s="73"/>
      <c r="AY49" s="76"/>
      <c r="AZ49" s="77">
        <f t="shared" si="73"/>
        <v>3</v>
      </c>
      <c r="BA49" s="74">
        <f t="shared" si="74"/>
        <v>45</v>
      </c>
      <c r="BB49" s="78">
        <f t="shared" si="75"/>
        <v>2</v>
      </c>
      <c r="BC49" s="74">
        <f t="shared" si="76"/>
        <v>30</v>
      </c>
      <c r="BD49" s="78">
        <f t="shared" si="77"/>
        <v>6</v>
      </c>
      <c r="BE49" s="79">
        <f t="shared" si="78"/>
        <v>5</v>
      </c>
      <c r="BF49" s="80" t="s">
        <v>152</v>
      </c>
      <c r="BG49" s="80" t="s">
        <v>149</v>
      </c>
    </row>
    <row r="50" spans="1:59" ht="15.75" customHeight="1">
      <c r="A50" s="114" t="s">
        <v>153</v>
      </c>
      <c r="B50" s="113" t="s">
        <v>31</v>
      </c>
      <c r="C50" s="111" t="s">
        <v>154</v>
      </c>
      <c r="D50" s="71"/>
      <c r="E50" s="74" t="str">
        <f t="shared" si="57"/>
        <v/>
      </c>
      <c r="F50" s="73"/>
      <c r="G50" s="74" t="str">
        <f t="shared" si="58"/>
        <v/>
      </c>
      <c r="H50" s="73"/>
      <c r="I50" s="75"/>
      <c r="J50" s="71"/>
      <c r="K50" s="74" t="str">
        <f t="shared" si="59"/>
        <v/>
      </c>
      <c r="L50" s="73"/>
      <c r="M50" s="74" t="str">
        <f t="shared" si="60"/>
        <v/>
      </c>
      <c r="N50" s="73"/>
      <c r="O50" s="75"/>
      <c r="P50" s="71"/>
      <c r="Q50" s="74" t="str">
        <f t="shared" si="61"/>
        <v/>
      </c>
      <c r="R50" s="73"/>
      <c r="S50" s="74" t="str">
        <f t="shared" si="62"/>
        <v/>
      </c>
      <c r="T50" s="73"/>
      <c r="U50" s="75"/>
      <c r="V50" s="71">
        <v>1</v>
      </c>
      <c r="W50" s="74">
        <f t="shared" si="63"/>
        <v>15</v>
      </c>
      <c r="X50" s="73">
        <v>2</v>
      </c>
      <c r="Y50" s="74">
        <f t="shared" si="64"/>
        <v>30</v>
      </c>
      <c r="Z50" s="73">
        <v>4</v>
      </c>
      <c r="AA50" s="75" t="s">
        <v>52</v>
      </c>
      <c r="AB50" s="71"/>
      <c r="AC50" s="74" t="str">
        <f t="shared" si="65"/>
        <v/>
      </c>
      <c r="AD50" s="73"/>
      <c r="AE50" s="74" t="str">
        <f t="shared" si="66"/>
        <v/>
      </c>
      <c r="AF50" s="73"/>
      <c r="AG50" s="76"/>
      <c r="AH50" s="71"/>
      <c r="AI50" s="74" t="str">
        <f t="shared" si="67"/>
        <v/>
      </c>
      <c r="AJ50" s="73"/>
      <c r="AK50" s="74" t="str">
        <f t="shared" si="68"/>
        <v/>
      </c>
      <c r="AL50" s="73"/>
      <c r="AM50" s="76"/>
      <c r="AN50" s="71"/>
      <c r="AO50" s="74" t="str">
        <f t="shared" si="69"/>
        <v/>
      </c>
      <c r="AP50" s="73"/>
      <c r="AQ50" s="74" t="str">
        <f t="shared" si="70"/>
        <v/>
      </c>
      <c r="AR50" s="73"/>
      <c r="AS50" s="76"/>
      <c r="AT50" s="71"/>
      <c r="AU50" s="74" t="str">
        <f t="shared" si="71"/>
        <v/>
      </c>
      <c r="AV50" s="73"/>
      <c r="AW50" s="74" t="str">
        <f t="shared" si="72"/>
        <v/>
      </c>
      <c r="AX50" s="73"/>
      <c r="AY50" s="76"/>
      <c r="AZ50" s="77">
        <f t="shared" si="73"/>
        <v>1</v>
      </c>
      <c r="BA50" s="74">
        <f t="shared" si="74"/>
        <v>15</v>
      </c>
      <c r="BB50" s="78">
        <f t="shared" si="75"/>
        <v>2</v>
      </c>
      <c r="BC50" s="74">
        <f t="shared" si="76"/>
        <v>30</v>
      </c>
      <c r="BD50" s="78">
        <f t="shared" si="77"/>
        <v>4</v>
      </c>
      <c r="BE50" s="79">
        <f t="shared" si="78"/>
        <v>3</v>
      </c>
      <c r="BF50" s="80" t="s">
        <v>152</v>
      </c>
      <c r="BG50" s="80" t="s">
        <v>149</v>
      </c>
    </row>
    <row r="51" spans="1:59" ht="15.75" customHeight="1">
      <c r="A51" s="68" t="s">
        <v>155</v>
      </c>
      <c r="B51" s="113" t="s">
        <v>31</v>
      </c>
      <c r="C51" s="111" t="s">
        <v>156</v>
      </c>
      <c r="D51" s="71"/>
      <c r="E51" s="74" t="str">
        <f t="shared" si="57"/>
        <v/>
      </c>
      <c r="F51" s="73"/>
      <c r="G51" s="74" t="str">
        <f t="shared" si="58"/>
        <v/>
      </c>
      <c r="H51" s="73"/>
      <c r="I51" s="75"/>
      <c r="J51" s="71">
        <v>2</v>
      </c>
      <c r="K51" s="74">
        <f t="shared" si="59"/>
        <v>30</v>
      </c>
      <c r="L51" s="73"/>
      <c r="M51" s="74" t="str">
        <f t="shared" si="60"/>
        <v/>
      </c>
      <c r="N51" s="73">
        <v>2</v>
      </c>
      <c r="O51" s="75" t="s">
        <v>57</v>
      </c>
      <c r="P51" s="71"/>
      <c r="Q51" s="74" t="str">
        <f t="shared" si="61"/>
        <v/>
      </c>
      <c r="R51" s="73"/>
      <c r="S51" s="74" t="str">
        <f t="shared" si="62"/>
        <v/>
      </c>
      <c r="T51" s="73"/>
      <c r="U51" s="75"/>
      <c r="V51" s="71"/>
      <c r="W51" s="74" t="str">
        <f t="shared" si="63"/>
        <v/>
      </c>
      <c r="X51" s="73"/>
      <c r="Y51" s="74" t="str">
        <f t="shared" si="64"/>
        <v/>
      </c>
      <c r="Z51" s="73"/>
      <c r="AA51" s="75"/>
      <c r="AB51" s="71"/>
      <c r="AC51" s="74" t="str">
        <f t="shared" si="65"/>
        <v/>
      </c>
      <c r="AD51" s="73"/>
      <c r="AE51" s="74" t="str">
        <f t="shared" si="66"/>
        <v/>
      </c>
      <c r="AF51" s="73"/>
      <c r="AG51" s="76"/>
      <c r="AH51" s="71"/>
      <c r="AI51" s="74" t="str">
        <f t="shared" si="67"/>
        <v/>
      </c>
      <c r="AJ51" s="73"/>
      <c r="AK51" s="74" t="str">
        <f t="shared" si="68"/>
        <v/>
      </c>
      <c r="AL51" s="73"/>
      <c r="AM51" s="76"/>
      <c r="AN51" s="71"/>
      <c r="AO51" s="74" t="str">
        <f t="shared" si="69"/>
        <v/>
      </c>
      <c r="AP51" s="73"/>
      <c r="AQ51" s="74" t="str">
        <f t="shared" si="70"/>
        <v/>
      </c>
      <c r="AR51" s="73"/>
      <c r="AS51" s="76"/>
      <c r="AT51" s="71"/>
      <c r="AU51" s="74" t="str">
        <f t="shared" si="71"/>
        <v/>
      </c>
      <c r="AV51" s="73"/>
      <c r="AW51" s="74" t="str">
        <f t="shared" si="72"/>
        <v/>
      </c>
      <c r="AX51" s="73"/>
      <c r="AY51" s="76"/>
      <c r="AZ51" s="77">
        <f t="shared" si="73"/>
        <v>2</v>
      </c>
      <c r="BA51" s="74">
        <f t="shared" si="74"/>
        <v>30</v>
      </c>
      <c r="BB51" s="78" t="str">
        <f t="shared" si="75"/>
        <v/>
      </c>
      <c r="BC51" s="74" t="str">
        <f t="shared" si="76"/>
        <v/>
      </c>
      <c r="BD51" s="78">
        <f t="shared" si="77"/>
        <v>2</v>
      </c>
      <c r="BE51" s="79">
        <f t="shared" si="78"/>
        <v>2</v>
      </c>
      <c r="BF51" s="80" t="s">
        <v>148</v>
      </c>
      <c r="BG51" s="80" t="s">
        <v>157</v>
      </c>
    </row>
    <row r="52" spans="1:59" ht="15.75" customHeight="1" thickBot="1">
      <c r="A52" s="114" t="s">
        <v>158</v>
      </c>
      <c r="B52" s="113" t="s">
        <v>31</v>
      </c>
      <c r="C52" s="111" t="s">
        <v>159</v>
      </c>
      <c r="D52" s="71"/>
      <c r="E52" s="74" t="str">
        <f t="shared" si="57"/>
        <v/>
      </c>
      <c r="F52" s="73"/>
      <c r="G52" s="74" t="str">
        <f t="shared" si="58"/>
        <v/>
      </c>
      <c r="H52" s="73"/>
      <c r="I52" s="75"/>
      <c r="J52" s="71"/>
      <c r="K52" s="74" t="str">
        <f t="shared" si="59"/>
        <v/>
      </c>
      <c r="L52" s="73"/>
      <c r="M52" s="74" t="str">
        <f t="shared" si="60"/>
        <v/>
      </c>
      <c r="N52" s="73"/>
      <c r="O52" s="75"/>
      <c r="P52" s="71">
        <v>1</v>
      </c>
      <c r="Q52" s="74">
        <f t="shared" si="61"/>
        <v>15</v>
      </c>
      <c r="R52" s="73">
        <v>2</v>
      </c>
      <c r="S52" s="74">
        <f t="shared" si="62"/>
        <v>30</v>
      </c>
      <c r="T52" s="73">
        <v>4</v>
      </c>
      <c r="U52" s="75" t="s">
        <v>57</v>
      </c>
      <c r="V52" s="71"/>
      <c r="W52" s="74" t="str">
        <f t="shared" si="63"/>
        <v/>
      </c>
      <c r="X52" s="73"/>
      <c r="Y52" s="74" t="str">
        <f t="shared" si="64"/>
        <v/>
      </c>
      <c r="Z52" s="73"/>
      <c r="AA52" s="75"/>
      <c r="AB52" s="71"/>
      <c r="AC52" s="74" t="str">
        <f t="shared" si="65"/>
        <v/>
      </c>
      <c r="AD52" s="73"/>
      <c r="AE52" s="74" t="str">
        <f t="shared" si="66"/>
        <v/>
      </c>
      <c r="AF52" s="73"/>
      <c r="AG52" s="76"/>
      <c r="AH52" s="71"/>
      <c r="AI52" s="74" t="str">
        <f t="shared" si="67"/>
        <v/>
      </c>
      <c r="AJ52" s="73"/>
      <c r="AK52" s="74" t="str">
        <f t="shared" si="68"/>
        <v/>
      </c>
      <c r="AL52" s="73"/>
      <c r="AM52" s="76"/>
      <c r="AN52" s="71"/>
      <c r="AO52" s="74" t="str">
        <f t="shared" si="69"/>
        <v/>
      </c>
      <c r="AP52" s="73"/>
      <c r="AQ52" s="74" t="str">
        <f t="shared" si="70"/>
        <v/>
      </c>
      <c r="AR52" s="73"/>
      <c r="AS52" s="76"/>
      <c r="AT52" s="71"/>
      <c r="AU52" s="74" t="str">
        <f t="shared" si="71"/>
        <v/>
      </c>
      <c r="AV52" s="73"/>
      <c r="AW52" s="74" t="str">
        <f t="shared" si="72"/>
        <v/>
      </c>
      <c r="AX52" s="73"/>
      <c r="AY52" s="76"/>
      <c r="AZ52" s="77">
        <f t="shared" si="73"/>
        <v>1</v>
      </c>
      <c r="BA52" s="74">
        <f t="shared" si="74"/>
        <v>15</v>
      </c>
      <c r="BB52" s="78">
        <f t="shared" si="75"/>
        <v>2</v>
      </c>
      <c r="BC52" s="74">
        <f t="shared" si="76"/>
        <v>30</v>
      </c>
      <c r="BD52" s="78">
        <f t="shared" si="77"/>
        <v>4</v>
      </c>
      <c r="BE52" s="79">
        <f t="shared" si="78"/>
        <v>3</v>
      </c>
      <c r="BF52" s="80" t="s">
        <v>160</v>
      </c>
      <c r="BG52" s="80" t="s">
        <v>160</v>
      </c>
    </row>
    <row r="53" spans="1:59" s="67" customFormat="1" ht="15.75" customHeight="1" thickBot="1">
      <c r="A53" s="115"/>
      <c r="B53" s="116" t="s">
        <v>31</v>
      </c>
      <c r="C53" s="61" t="s">
        <v>161</v>
      </c>
      <c r="D53" s="98" t="str">
        <f>IF(SUM(D48:D52)=0,"",SUM(D48:D52))</f>
        <v/>
      </c>
      <c r="E53" s="99" t="str">
        <f>IF(SUM(D48:D52)*15=0,"",SUM(D48:D52)*15)</f>
        <v/>
      </c>
      <c r="F53" s="99" t="str">
        <f>IF(SUM(F48:F52)=0,"",SUM(F48:F52))</f>
        <v/>
      </c>
      <c r="G53" s="99" t="str">
        <f>IF(SUM(F48:F52)*15=0,"",SUM(F48:F52)*15)</f>
        <v/>
      </c>
      <c r="H53" s="102" t="str">
        <f>IF(SUM(H48:H52)=0,"",SUM(H48:H52))</f>
        <v/>
      </c>
      <c r="I53" s="117" t="str">
        <f>IF(SUM(D48:D52)+SUM(F48:F52)=0,"",SUM(D48:D52)+SUM(F48:F52))</f>
        <v/>
      </c>
      <c r="J53" s="98">
        <f>IF(SUM(J48:J52)=0,"",SUM(J48:J52))</f>
        <v>3</v>
      </c>
      <c r="K53" s="99">
        <f>IF(SUM(J48:J52)*15=0,"",SUM(J48:J52)*15)</f>
        <v>45</v>
      </c>
      <c r="L53" s="99">
        <f>IF(SUM(L48:L52)=0,"",SUM(L48:L52))</f>
        <v>1</v>
      </c>
      <c r="M53" s="99">
        <f>IF(SUM(L48:L52)*15=0,"",SUM(L48:L52)*15)</f>
        <v>15</v>
      </c>
      <c r="N53" s="102">
        <f>IF(SUM(N48:N52)=0,"",SUM(N48:N52))</f>
        <v>4</v>
      </c>
      <c r="O53" s="117">
        <f>IF(SUM(J48:J52)+SUM(L48:L52)=0,"",SUM(J48:J52)+SUM(L48:L52))</f>
        <v>4</v>
      </c>
      <c r="P53" s="98">
        <f>IF(SUM(P48:P52)=0,"",SUM(P48:P52))</f>
        <v>4</v>
      </c>
      <c r="Q53" s="99">
        <f>IF(SUM(P48:P52)*15=0,"",SUM(P48:P52)*15)</f>
        <v>60</v>
      </c>
      <c r="R53" s="99">
        <f>IF(SUM(R48:R52)=0,"",SUM(R48:R52))</f>
        <v>4</v>
      </c>
      <c r="S53" s="99">
        <f>IF(SUM(R48:R52)*15=0,"",SUM(R48:R52)*15)</f>
        <v>60</v>
      </c>
      <c r="T53" s="102">
        <f>IF(SUM(T48:T52)=0,"",SUM(T48:T52))</f>
        <v>10</v>
      </c>
      <c r="U53" s="117">
        <f>IF(SUM(P48:P52)+SUM(R48:R52)=0,"",SUM(P48:P52)+SUM(R48:R52))</f>
        <v>8</v>
      </c>
      <c r="V53" s="98">
        <f>IF(SUM(V48:V52)=0,"",SUM(V48:V52))</f>
        <v>1</v>
      </c>
      <c r="W53" s="99">
        <f>IF(SUM(V48:V52)*15=0,"",SUM(V48:V52)*15)</f>
        <v>15</v>
      </c>
      <c r="X53" s="99">
        <f>IF(SUM(X48:X52)=0,"",SUM(X48:X52))</f>
        <v>2</v>
      </c>
      <c r="Y53" s="99">
        <f>IF(SUM(X48:X52)*15=0,"",SUM(X48:X52)*15)</f>
        <v>30</v>
      </c>
      <c r="Z53" s="102">
        <f>IF(SUM(Z48:Z52)=0,"",SUM(Z48:Z52))</f>
        <v>4</v>
      </c>
      <c r="AA53" s="117">
        <f>IF(SUM(V48:V52)+SUM(X48:X52)=0,"",SUM(V48:V52)+SUM(X48:X52))</f>
        <v>3</v>
      </c>
      <c r="AB53" s="98" t="str">
        <f>IF(SUM(AB48:AB52)=0,"",SUM(AB48:AB52))</f>
        <v/>
      </c>
      <c r="AC53" s="99" t="str">
        <f>IF(SUM(AB48:AB52)*15=0,"",SUM(AB48:AB52)*15)</f>
        <v/>
      </c>
      <c r="AD53" s="99" t="str">
        <f>IF(SUM(AD48:AD52)=0,"",SUM(AD48:AD52))</f>
        <v/>
      </c>
      <c r="AE53" s="99" t="str">
        <f>IF(SUM(AD48:AD52)*15=0,"",SUM(AD48:AD52)*15)</f>
        <v/>
      </c>
      <c r="AF53" s="102" t="str">
        <f>IF(SUM(AF48:AF52)=0,"",SUM(AF48:AF52))</f>
        <v/>
      </c>
      <c r="AG53" s="118" t="str">
        <f>IF(SUM(AB48:AB52)+SUM(AD48:AD52)=0,"",SUM(AB48:AB52)+SUM(AD48:AD52))</f>
        <v/>
      </c>
      <c r="AH53" s="98" t="str">
        <f>IF(SUM(AH48:AH52)=0,"",SUM(AH48:AH52))</f>
        <v/>
      </c>
      <c r="AI53" s="99" t="str">
        <f>IF(SUM(AH48:AH52)*15=0,"",SUM(AH48:AH52)*15)</f>
        <v/>
      </c>
      <c r="AJ53" s="99" t="str">
        <f>IF(SUM(AJ48:AJ52)=0,"",SUM(AJ48:AJ52))</f>
        <v/>
      </c>
      <c r="AK53" s="99" t="str">
        <f>IF(SUM(AJ48:AJ52)*15=0,"",SUM(AJ48:AJ52)*15)</f>
        <v/>
      </c>
      <c r="AL53" s="102" t="str">
        <f>IF(SUM(AL48:AL52)=0,"",SUM(AL48:AL52))</f>
        <v/>
      </c>
      <c r="AM53" s="118" t="str">
        <f>IF(SUM(AH48:AH52)+SUM(AJ48:AJ52)=0,"",SUM(AH48:AH52)+SUM(AJ48:AJ52))</f>
        <v/>
      </c>
      <c r="AN53" s="98" t="str">
        <f>IF(SUM(AN48:AN52)=0,"",SUM(AN48:AN52))</f>
        <v/>
      </c>
      <c r="AO53" s="99" t="str">
        <f>IF(SUM(AN48:AN52)*15=0,"",SUM(AN48:AN52)*15)</f>
        <v/>
      </c>
      <c r="AP53" s="99" t="str">
        <f>IF(SUM(AP48:AP52)=0,"",SUM(AP48:AP52))</f>
        <v/>
      </c>
      <c r="AQ53" s="99" t="str">
        <f>IF(SUM(AP48:AP52)*15=0,"",SUM(AP48:AP52)*15)</f>
        <v/>
      </c>
      <c r="AR53" s="102" t="str">
        <f>IF(SUM(AR48:AR52)=0,"",SUM(AR48:AR52))</f>
        <v/>
      </c>
      <c r="AS53" s="118" t="str">
        <f>IF(SUM(AN48:AN52)+SUM(AP48:AP52)=0,"",SUM(AN48:AN52)+SUM(AP48:AP52))</f>
        <v/>
      </c>
      <c r="AT53" s="98" t="str">
        <f>IF(SUM(AT48:AT52)=0,"",SUM(AT48:AT52))</f>
        <v/>
      </c>
      <c r="AU53" s="99" t="str">
        <f>IF(SUM(AT48:AT52)*15=0,"",SUM(AT48:AT52)*15)</f>
        <v/>
      </c>
      <c r="AV53" s="99" t="str">
        <f>IF(SUM(AV48:AV52)=0,"",SUM(AV48:AV52))</f>
        <v/>
      </c>
      <c r="AW53" s="99" t="str">
        <f>IF(SUM(AV48:AV52)*15=0,"",SUM(AV48:AV52)*15)</f>
        <v/>
      </c>
      <c r="AX53" s="102" t="str">
        <f>IF(SUM(AX48:AX52)=0,"",SUM(AX48:AX52))</f>
        <v/>
      </c>
      <c r="AY53" s="118" t="str">
        <f>IF(SUM(AT48:AT52)+SUM(AV48:AV52)=0,"",SUM(AT48:AT52)+SUM(AV48:AV52))</f>
        <v/>
      </c>
      <c r="AZ53" s="104">
        <f>IF(SUM(AZ48:AZ52)=0,"",SUM(AZ48:AZ52))</f>
        <v>8</v>
      </c>
      <c r="BA53" s="99">
        <f>IF(SUM(AZ48:AZ52)*15=0,"",SUM(AZ48:AZ52)*15)</f>
        <v>120</v>
      </c>
      <c r="BB53" s="99">
        <f>IF(SUM(BB48:BB52)=0,"",SUM(BB48:BB52))</f>
        <v>7</v>
      </c>
      <c r="BC53" s="99">
        <f>IF(SUM(BB48:BB52)*15=0,"",SUM(BB48:BB52)*15)</f>
        <v>105</v>
      </c>
      <c r="BD53" s="102">
        <f>IF(SUM(BD48:BD52)=0,"",SUM(BD48:BD52))</f>
        <v>18</v>
      </c>
      <c r="BE53" s="118">
        <f>IF(SUM(AZ48:AZ52)+SUM(BB48:BB52)=0,"",SUM(AZ48:AZ52)+SUM(BB48:BB52))</f>
        <v>15</v>
      </c>
      <c r="BF53" s="80"/>
      <c r="BG53" s="80"/>
    </row>
    <row r="54" spans="1:59" s="58" customFormat="1" ht="15.75" customHeight="1" thickBot="1">
      <c r="A54" s="119"/>
      <c r="B54" s="120"/>
      <c r="C54" s="121" t="s">
        <v>162</v>
      </c>
      <c r="D54" s="122">
        <f>IF((SUM(D12:D20)+SUM(D23:D37)+SUM(D40:D45)+SUM(D48:D52))=0,"",(SUM(D12:D20)+SUM(D23:D37)+SUM(D40:D45)+SUM(D48:D52)))</f>
        <v>11</v>
      </c>
      <c r="E54" s="123">
        <f>IF((((SUM(D12:D20)+SUM(D23:D37)+SUM(D40:D45)+SUM(D48:D52))*15))=0,"",(((SUM(D12:D20)+SUM(D23:D37)+SUM(D40:D45)+SUM(D48:D52))*15)))</f>
        <v>165</v>
      </c>
      <c r="F54" s="123">
        <f>IF((SUM(F12:F20)+SUM(F23:F37)+SUM(F40:F45)+SUM(F48:F52))=0,"",(SUM(F12:F20)+SUM(F23:F37)+SUM(F40:F45)+SUM(F48:F52)))</f>
        <v>19</v>
      </c>
      <c r="G54" s="123">
        <f>IF((((SUM(F12:F20)+SUM(F23:F37)+SUM(F40:F45)+SUM(F48:F52))*15))=0,"",(((SUM(F12:F20)+SUM(F23:F37)+SUM(F40:F45)+SUM(F48:F52))*15)))</f>
        <v>285</v>
      </c>
      <c r="H54" s="124">
        <f>IF((SUM(H12:H20)+SUM(H23:H37)+SUM(H40:H45)+SUM(H48:H52))=0,"",(SUM(H12:H20)+SUM(H23:H37)+SUM(H40:H45)+SUM(H48:H52)))</f>
        <v>30</v>
      </c>
      <c r="I54" s="125">
        <f>IF((SUM(D12:D20)+SUM(F12:F20)+SUM(D23:D37)+SUM(F23:F37)+SUM(D40:D45)+SUM(F40:F45)+SUM(D48:D52)+SUM(F48:F52))=0,"",(SUM(D12:D20)+SUM(F12:F20)+SUM(D23:D37)+SUM(F23:F37)+SUM(D40:D45)+SUM(F40:F45)+SUM(D48:D52)+SUM(F48:F52)))</f>
        <v>30</v>
      </c>
      <c r="J54" s="122">
        <f>IF((SUM(J12:J20)+SUM(J23:J37)+SUM(J40:J45)+SUM(J48:J52))=0,"",(SUM(J12:J20)+SUM(J23:J37)+SUM(J40:J45)+SUM(J48:J52)))</f>
        <v>20</v>
      </c>
      <c r="K54" s="123">
        <f>IF((((SUM(J12:J20)+SUM(J23:J37)+SUM(J40:J45)+SUM(J48:J52))*15))=0,"",(((SUM(J12:J20)+SUM(J23:J37)+SUM(J40:J45)+SUM(J48:J52))*15)))</f>
        <v>300</v>
      </c>
      <c r="L54" s="123">
        <f>IF((SUM(L12:L20)+SUM(L23:L37)+SUM(L40:L45)+SUM(L48:L52))=0,"",(SUM(L12:L20)+SUM(L23:L37)+SUM(L40:L45)+SUM(L48:L52)))</f>
        <v>6</v>
      </c>
      <c r="M54" s="123">
        <f>IF((((SUM(L12:L20)+SUM(L23:L37)+SUM(L40:L45)+SUM(L48:L52))*15))=0,"",(((SUM(L12:L20)+SUM(L23:L37)+SUM(L40:L45)+SUM(L48:L52))*15)))</f>
        <v>90</v>
      </c>
      <c r="N54" s="124">
        <f>IF((SUM(N12:N20)+SUM(N23:N37)+SUM(N40:N45)+SUM(N48:N52))=0,"",(SUM(N12:N20)+SUM(N23:N37)+SUM(N40:N45)+SUM(N48:N52)))</f>
        <v>28</v>
      </c>
      <c r="O54" s="125">
        <f>IF((SUM(J12:J20)+SUM(L12:L20)+SUM(J23:J37)+SUM(L23:L37)+SUM(J40:J45)+SUM(L40:L45)+SUM(J48:J52)+SUM(L48:L52))=0,"",(SUM(J12:J20)+SUM(L12:L20)+SUM(J23:J37)+SUM(L23:L37)+SUM(J40:J45)+SUM(L40:L45)+SUM(J48:J52)+SUM(L48:L52)))</f>
        <v>26</v>
      </c>
      <c r="P54" s="122">
        <f>IF((SUM(P12:P20)+SUM(P23:P37)+SUM(P40:P45)+SUM(P48:P52))=0,"",(SUM(P12:P20)+SUM(P23:P37)+SUM(P40:P45)+SUM(P48:P52)))</f>
        <v>20</v>
      </c>
      <c r="Q54" s="123">
        <f>IF((((SUM(P12:P20)+SUM(P23:P37)+SUM(P40:P45)+SUM(P48:P52))*15))=0,"",(((SUM(P12:P20)+SUM(P23:P37)+SUM(P40:P45)+SUM(P48:P52))*15)))</f>
        <v>300</v>
      </c>
      <c r="R54" s="123">
        <f>IF((SUM(R12:R20)+SUM(R23:R37)+SUM(R40:R45)+SUM(R48:R52))=0,"",(SUM(R12:R20)+SUM(R23:R37)+SUM(R40:R45)+SUM(R48:R52)))</f>
        <v>5</v>
      </c>
      <c r="S54" s="123">
        <f>IF((((SUM(R12:R20)+SUM(R23:R37)+SUM(R40:R45)+SUM(R48:R52))*15))=0,"",(((SUM(R12:R20)+SUM(R23:R37)+SUM(R40:R45)+SUM(R48:R52))*15)))</f>
        <v>75</v>
      </c>
      <c r="T54" s="124">
        <f>IF((SUM(T12:T20)+SUM(T23:T37)+SUM(T40:T45)+SUM(T48:T52))=0,"",(SUM(T12:T20)+SUM(T23:T37)+SUM(T40:T45)+SUM(T48:T52)))</f>
        <v>28</v>
      </c>
      <c r="U54" s="125">
        <f>IF((SUM(P12:P20)+SUM(R12:R20)+SUM(P23:P37)+SUM(R23:R37)+SUM(P40:P45)+SUM(R40:R45)+SUM(P48:P52)+SUM(R48:R52))=0,"",(SUM(P12:P20)+SUM(R12:R20)+SUM(P23:P37)+SUM(R23:R37)+SUM(P40:P45)+SUM(R40:R45)+SUM(P48:P52)+SUM(R48:R52)))</f>
        <v>25</v>
      </c>
      <c r="V54" s="122">
        <f>IF((SUM(V12:V20)+SUM(V23:V37)+SUM(V40:V45)+SUM(V48:V52))=0,"",(SUM(V12:V20)+SUM(V23:V37)+SUM(V40:V45)+SUM(V48:V52)))</f>
        <v>3</v>
      </c>
      <c r="W54" s="123">
        <f>IF((((SUM(V12:V20)+SUM(V23:V37)+SUM(V40:V45)+SUM(V48:V52))*15))=0,"",(((SUM(V12:V20)+SUM(V23:V37)+SUM(V40:V45)+SUM(V48:V52))*15)))</f>
        <v>45</v>
      </c>
      <c r="X54" s="123">
        <f>IF((SUM(X12:X20)+SUM(X23:X37)+SUM(X40:X45)+SUM(X48:X52))=0,"",(SUM(X12:X20)+SUM(X23:X37)+SUM(X40:X45)+SUM(X48:X52)))</f>
        <v>4</v>
      </c>
      <c r="Y54" s="123">
        <f>IF((((SUM(X12:X20)+SUM(X23:X37)+SUM(X40:X45)+SUM(X48:X52))*15))=0,"",(((SUM(X12:X20)+SUM(X23:X37)+SUM(X40:X45)+SUM(X48:X52))*15)))</f>
        <v>60</v>
      </c>
      <c r="Z54" s="124">
        <f>IF((SUM(Z12:Z20)+SUM(Z23:Z37)+SUM(Z40:Z45)+SUM(Z48:Z52))=0,"",(SUM(Z12:Z20)+SUM(Z23:Z37)+SUM(Z40:Z45)+SUM(Z48:Z52)))</f>
        <v>8</v>
      </c>
      <c r="AA54" s="125">
        <f>IF((SUM(V12:V20)+SUM(X12:X20)+SUM(V23:V37)+SUM(X23:X37)+SUM(V40:V45)+SUM(X40:X45)+SUM(V48:V52)+SUM(X48:X52))=0,"",(SUM(V12:V20)+SUM(X12:X20)+SUM(V23:V37)+SUM(X23:X37)+SUM(V40:V45)+SUM(X40:X45)+SUM(V48:V52)+SUM(X48:X52)))</f>
        <v>7</v>
      </c>
      <c r="AB54" s="122" t="str">
        <f>IF((SUM(AB12:AB20)+SUM(AB23:AB37)+SUM(AB40:AB45)+SUM(AB48:AB52))=0,"",(SUM(AB12:AB20)+SUM(AB23:AB37)+SUM(AB40:AB45)+SUM(AB48:AB52)))</f>
        <v/>
      </c>
      <c r="AC54" s="123" t="str">
        <f>IF((((SUM(AB12:AB20)+SUM(AB23:AB37)+SUM(AB40:AB45)+SUM(AB48:AB52))*15))=0,"",(((SUM(AB12:AB20)+SUM(AB23:AB37)+SUM(AB40:AB45)+SUM(AB48:AB52))*15)))</f>
        <v/>
      </c>
      <c r="AD54" s="123" t="str">
        <f>IF((SUM(AD12:AD20)+SUM(AD23:AD37)+SUM(AD40:AD45)+SUM(AD48:AD52))=0,"",(SUM(AD12:AD20)+SUM(AD23:AD37)+SUM(AD40:AD45)+SUM(AD48:AD52)))</f>
        <v/>
      </c>
      <c r="AE54" s="123" t="str">
        <f>IF((((SUM(AD12:AD20)+SUM(AD23:AD37)+SUM(AD40:AD45)+SUM(AD48:AD52))*15))=0,"",(((SUM(AD12:AD20)+SUM(AD23:AD37)+SUM(AD40:AD45)+SUM(AD48:AD52))*15)))</f>
        <v/>
      </c>
      <c r="AF54" s="126" t="str">
        <f>IF((SUM(AF12:AF20)+SUM(AF23:AF37)+SUM(AF40:AF45)+SUM(AF48:AF52))=0,"",(SUM(AF12:AF20)+SUM(AF23:AF37)+SUM(AF40:AF45)+SUM(AF48:AF52)))</f>
        <v/>
      </c>
      <c r="AG54" s="127" t="str">
        <f>IF((SUM(AB12:AB20)+SUM(AD12:AD20)+SUM(AB23:AB37)+SUM(AD23:AD37)+SUM(AB40:AB45)+SUM(AD40:AD45)+SUM(AB48:AB52)+SUM(AD48:AD52))=0,"",(SUM(AB12:AB20)+SUM(AD12:AD20)+SUM(AB23:AB37)+SUM(AD23:AD37)+SUM(AB40:AB45)+SUM(AD40:AD45)+SUM(AB48:AB52)+SUM(AD48:AD52)))</f>
        <v/>
      </c>
      <c r="AH54" s="122" t="str">
        <f>IF((SUM(AH12:AH20)+SUM(AH23:AH37)+SUM(AH40:AH45)+SUM(AH48:AH52))=0,"",(SUM(AH12:AH20)+SUM(AH23:AH37)+SUM(AH40:AH45)+SUM(AH48:AH52)))</f>
        <v/>
      </c>
      <c r="AI54" s="123" t="str">
        <f>IF((((SUM(AH12:AH20)+SUM(AH23:AH37)+SUM(AH40:AH45)+SUM(AH48:AH52))*15))=0,"",(((SUM(AH12:AH20)+SUM(AH23:AH37)+SUM(AH40:AH45)+SUM(AH48:AH52))*15)))</f>
        <v/>
      </c>
      <c r="AJ54" s="123" t="str">
        <f>IF((SUM(AJ12:AJ20)+SUM(AJ23:AJ37)+SUM(AJ40:AJ45)+SUM(AJ48:AJ52))=0,"",(SUM(AJ12:AJ20)+SUM(AJ23:AJ37)+SUM(AJ40:AJ45)+SUM(AJ48:AJ52)))</f>
        <v/>
      </c>
      <c r="AK54" s="123" t="str">
        <f>IF((((SUM(AJ12:AJ20)+SUM(AJ23:AJ37)+SUM(AJ40:AJ45)+SUM(AJ48:AJ52))*15))=0,"",(((SUM(AJ12:AJ20)+SUM(AJ23:AJ37)+SUM(AJ40:AJ45)+SUM(AJ48:AJ52))*15)))</f>
        <v/>
      </c>
      <c r="AL54" s="126" t="str">
        <f>IF((SUM(AL12:AL20)+SUM(AL23:AL37)+SUM(AL40:AL45)+SUM(AL48:AL52))=0,"",(SUM(AL12:AL20)+SUM(AL23:AL37)+SUM(AL40:AL45)+SUM(AL48:AL52)))</f>
        <v/>
      </c>
      <c r="AM54" s="127" t="str">
        <f>IF((SUM(AH12:AH20)+SUM(AJ12:AJ20)+SUM(AH23:AH37)+SUM(AJ23:AJ37)+SUM(AH40:AH45)+SUM(AJ40:AJ45)+SUM(AH48:AH52)+SUM(AJ48:AJ52))=0,"",(SUM(AH12:AH20)+SUM(AJ12:AJ20)+SUM(AH23:AH37)+SUM(AJ23:AJ37)+SUM(AH40:AH45)+SUM(AJ40:AJ45)+SUM(AH48:AH52)+SUM(AJ48:AJ52)))</f>
        <v/>
      </c>
      <c r="AN54" s="122" t="str">
        <f>IF((SUM(AN12:AN20)+SUM(AN23:AN37)+SUM(AN40:AN45)+SUM(AN48:AN52))=0,"",(SUM(AN12:AN20)+SUM(AN23:AN37)+SUM(AN40:AN45)+SUM(AN48:AN52)))</f>
        <v/>
      </c>
      <c r="AO54" s="123" t="str">
        <f>IF((((SUM(AN12:AN20)+SUM(AN23:AN37)+SUM(AN40:AN45)+SUM(AN48:AN52))*15))=0,"",(((SUM(AN12:AN20)+SUM(AN23:AN37)+SUM(AN40:AN45)+SUM(AN48:AN52))*15)))</f>
        <v/>
      </c>
      <c r="AP54" s="123" t="str">
        <f>IF((SUM(AP12:AP20)+SUM(AP23:AP37)+SUM(AP40:AP45)+SUM(AP48:AP52))=0,"",(SUM(AP12:AP20)+SUM(AP23:AP37)+SUM(AP40:AP45)+SUM(AP48:AP52)))</f>
        <v/>
      </c>
      <c r="AQ54" s="123" t="str">
        <f>IF((((SUM(AP12:AP20)+SUM(AP23:AP37)+SUM(AP40:AP45)+SUM(AP48:AP52))*15))=0,"",(((SUM(AP12:AP20)+SUM(AP23:AP37)+SUM(AP40:AP45)+SUM(AP48:AP52))*15)))</f>
        <v/>
      </c>
      <c r="AR54" s="126" t="str">
        <f>IF((SUM(AR12:AR20)+SUM(AR23:AR37)+SUM(AR40:AR45)+SUM(AR48:AR52))=0,"",(SUM(AR12:AR20)+SUM(AR23:AR37)+SUM(AR40:AR45)+SUM(AR48:AR52)))</f>
        <v/>
      </c>
      <c r="AS54" s="127" t="str">
        <f>IF((SUM(AN12:AN20)+SUM(AP12:AP20)+SUM(AN23:AN37)+SUM(AP23:AP37)+SUM(AN40:AN45)+SUM(AP40:AP45)+SUM(AN48:AN52)+SUM(AP48:AP52))=0,"",(SUM(AN12:AN20)+SUM(AP12:AP20)+SUM(AN23:AN37)+SUM(AP23:AP37)+SUM(AN40:AN45)+SUM(AP40:AP45)+SUM(AN48:AN52)+SUM(AP48:AP52)))</f>
        <v/>
      </c>
      <c r="AT54" s="122" t="str">
        <f>IF((SUM(AT12:AT20)+SUM(AT23:AT37)+SUM(AT40:AT45)+SUM(AT48:AT52))=0,"",(SUM(AT12:AT20)+SUM(AT23:AT37)+SUM(AT40:AT45)+SUM(AT48:AT52)))</f>
        <v/>
      </c>
      <c r="AU54" s="123" t="str">
        <f>IF((((SUM(AT12:AT20)+SUM(AT23:AT37)+SUM(AT40:AT45)+SUM(AT48:AT52))*15))=0,"",(((SUM(AT12:AT20)+SUM(AT23:AT37)+SUM(AT40:AT45)+SUM(AT48:AT52))*15)))</f>
        <v/>
      </c>
      <c r="AV54" s="123" t="str">
        <f>IF((SUM(AV12:AV20)+SUM(AV23:AV37)+SUM(AV40:AV45)+SUM(AV48:AV52))=0,"",(SUM(AV12:AV20)+SUM(AV23:AV37)+SUM(AV40:AV45)+SUM(AV48:AV52)))</f>
        <v/>
      </c>
      <c r="AW54" s="123" t="str">
        <f>IF((((SUM(AV12:AV20)+SUM(AV23:AV37)+SUM(AV40:AV45)+SUM(AV48:AV52))*15))=0,"",(((SUM(AV12:AV20)+SUM(AV23:AV37)+SUM(AV40:AV45)+SUM(AV48:AV52))*15)))</f>
        <v/>
      </c>
      <c r="AX54" s="126" t="str">
        <f>IF((SUM(AX12:AX20)+SUM(AX23:AX37)+SUM(AX40:AX45)+SUM(AX48:AX52))=0,"",(SUM(AX12:AX20)+SUM(AX23:AX37)+SUM(AX40:AX45)+SUM(AX48:AX52)))</f>
        <v/>
      </c>
      <c r="AY54" s="127" t="str">
        <f>IF((SUM(AT12:AT20)+SUM(AV12:AV20)+SUM(AT23:AT37)+SUM(AV23:AV37)+SUM(AT40:AT45)+SUM(AV40:AV45)+SUM(AT48:AT52)+SUM(AV48:AV52))=0,"",(SUM(AT12:AT20)+SUM(AV12:AV20)+SUM(AT23:AT37)+SUM(AV23:AV37)+SUM(AT40:AT45)+SUM(AV40:AV45)+SUM(AT48:AT52)+SUM(AV48:AV52)))</f>
        <v/>
      </c>
      <c r="AZ54" s="128">
        <f>IF((SUM(AZ12:AZ20)+SUM(AZ23:AZ37)+SUM(AZ40:AZ45)+SUM(AZ48:AZ52))=0,"",(SUM(AZ12:AZ20)+SUM(AZ23:AZ37)+SUM(AZ40:AZ45)+SUM(AZ48:AZ52)))</f>
        <v>54</v>
      </c>
      <c r="BA54" s="123">
        <f>IF((((SUM(AZ12:AZ20)+SUM(AZ23:AZ37)+SUM(AZ40:AZ45)+SUM(AZ48:AZ52))*15))=0,"",(((SUM(AZ12:AZ20)+SUM(AZ23:AZ37)+SUM(AZ40:AZ45)+SUM(AZ48:AZ52))*15)))</f>
        <v>810</v>
      </c>
      <c r="BB54" s="123">
        <f>IF((SUM(BB12:BB20)+SUM(BB23:BB37)+SUM(BB40:BB45)+SUM(BB48:BB52))=0,"",(SUM(BB12:BB20)+SUM(BB23:BB37)+SUM(BB40:BB45)+SUM(BB48:BB52)))</f>
        <v>34</v>
      </c>
      <c r="BC54" s="123">
        <f>IF((((SUM(BB12:BB20)+SUM(BB23:BB37)+SUM(BB40:BB45)+SUM(BB48:BB52))*15))=0,"",(((SUM(BB12:BB20)+SUM(BB23:BB37)+SUM(BB40:BB45)+SUM(BB48:BB52))*15)))</f>
        <v>510</v>
      </c>
      <c r="BD54" s="126">
        <f>IF((SUM(BD12:BD20)+SUM(BD23:BD37)+SUM(BD40:BD45)+SUM(BD48:BD52))=0,"",(SUM(BD12:BD20)+SUM(BD23:BD37)+SUM(BD40:BD45)+SUM(BD48:BD52)))</f>
        <v>94</v>
      </c>
      <c r="BE54" s="129">
        <f>IF((SUM(AZ12:AZ20)+SUM(BB12:BB20)+SUM(AZ23:AZ37)+SUM(BB23:BB37)+SUM(AZ40:AZ45)+SUM(BB40:BB45)+SUM(AZ48:AZ52)+SUM(BB48:BB52))=0,"",(SUM(AZ12:AZ20)+SUM(BB12:BB20)+SUM(AZ23:AZ37)+SUM(BB23:BB37)+SUM(AZ40:AZ45)+SUM(BB40:BB45)+SUM(AZ48:AZ52)+SUM(BB48:BB52)))</f>
        <v>88</v>
      </c>
      <c r="BF54" s="57"/>
      <c r="BG54" s="57"/>
    </row>
    <row r="55" spans="1:59" s="136" customFormat="1" ht="15.75" customHeight="1" thickBot="1">
      <c r="A55" s="130"/>
      <c r="B55" s="131"/>
      <c r="C55" s="132" t="s">
        <v>163</v>
      </c>
      <c r="D55" s="133">
        <f>SUM(D54)</f>
        <v>11</v>
      </c>
      <c r="E55" s="134">
        <f t="shared" ref="E55:BE55" si="79">SUM(E54)</f>
        <v>165</v>
      </c>
      <c r="F55" s="134">
        <f t="shared" si="79"/>
        <v>19</v>
      </c>
      <c r="G55" s="134">
        <f t="shared" si="79"/>
        <v>285</v>
      </c>
      <c r="H55" s="134">
        <f t="shared" si="79"/>
        <v>30</v>
      </c>
      <c r="I55" s="134">
        <f t="shared" si="79"/>
        <v>30</v>
      </c>
      <c r="J55" s="134">
        <f t="shared" si="79"/>
        <v>20</v>
      </c>
      <c r="K55" s="134">
        <f t="shared" si="79"/>
        <v>300</v>
      </c>
      <c r="L55" s="134">
        <f t="shared" si="79"/>
        <v>6</v>
      </c>
      <c r="M55" s="134">
        <f t="shared" si="79"/>
        <v>90</v>
      </c>
      <c r="N55" s="134">
        <f t="shared" si="79"/>
        <v>28</v>
      </c>
      <c r="O55" s="134">
        <f t="shared" si="79"/>
        <v>26</v>
      </c>
      <c r="P55" s="134">
        <f t="shared" si="79"/>
        <v>20</v>
      </c>
      <c r="Q55" s="134">
        <f t="shared" si="79"/>
        <v>300</v>
      </c>
      <c r="R55" s="134">
        <f t="shared" si="79"/>
        <v>5</v>
      </c>
      <c r="S55" s="134">
        <f t="shared" si="79"/>
        <v>75</v>
      </c>
      <c r="T55" s="134">
        <f t="shared" si="79"/>
        <v>28</v>
      </c>
      <c r="U55" s="134">
        <f t="shared" si="79"/>
        <v>25</v>
      </c>
      <c r="V55" s="134">
        <f t="shared" si="79"/>
        <v>3</v>
      </c>
      <c r="W55" s="134">
        <f t="shared" si="79"/>
        <v>45</v>
      </c>
      <c r="X55" s="134">
        <f t="shared" si="79"/>
        <v>4</v>
      </c>
      <c r="Y55" s="134">
        <f t="shared" si="79"/>
        <v>60</v>
      </c>
      <c r="Z55" s="134">
        <f t="shared" si="79"/>
        <v>8</v>
      </c>
      <c r="AA55" s="134">
        <f t="shared" si="79"/>
        <v>7</v>
      </c>
      <c r="AB55" s="134">
        <f t="shared" si="79"/>
        <v>0</v>
      </c>
      <c r="AC55" s="134">
        <f t="shared" si="79"/>
        <v>0</v>
      </c>
      <c r="AD55" s="134">
        <f t="shared" si="79"/>
        <v>0</v>
      </c>
      <c r="AE55" s="134">
        <f t="shared" si="79"/>
        <v>0</v>
      </c>
      <c r="AF55" s="134">
        <f t="shared" si="79"/>
        <v>0</v>
      </c>
      <c r="AG55" s="134">
        <f t="shared" si="79"/>
        <v>0</v>
      </c>
      <c r="AH55" s="134">
        <f t="shared" si="79"/>
        <v>0</v>
      </c>
      <c r="AI55" s="134">
        <f t="shared" si="79"/>
        <v>0</v>
      </c>
      <c r="AJ55" s="134">
        <f t="shared" si="79"/>
        <v>0</v>
      </c>
      <c r="AK55" s="134">
        <f t="shared" si="79"/>
        <v>0</v>
      </c>
      <c r="AL55" s="134">
        <f t="shared" si="79"/>
        <v>0</v>
      </c>
      <c r="AM55" s="134">
        <f t="shared" si="79"/>
        <v>0</v>
      </c>
      <c r="AN55" s="134">
        <f t="shared" si="79"/>
        <v>0</v>
      </c>
      <c r="AO55" s="134">
        <f t="shared" si="79"/>
        <v>0</v>
      </c>
      <c r="AP55" s="134">
        <f t="shared" si="79"/>
        <v>0</v>
      </c>
      <c r="AQ55" s="134">
        <f t="shared" si="79"/>
        <v>0</v>
      </c>
      <c r="AR55" s="134">
        <f t="shared" si="79"/>
        <v>0</v>
      </c>
      <c r="AS55" s="134">
        <f t="shared" si="79"/>
        <v>0</v>
      </c>
      <c r="AT55" s="134">
        <f t="shared" si="79"/>
        <v>0</v>
      </c>
      <c r="AU55" s="134">
        <f t="shared" si="79"/>
        <v>0</v>
      </c>
      <c r="AV55" s="134">
        <f t="shared" si="79"/>
        <v>0</v>
      </c>
      <c r="AW55" s="134">
        <f t="shared" si="79"/>
        <v>0</v>
      </c>
      <c r="AX55" s="134">
        <f t="shared" si="79"/>
        <v>0</v>
      </c>
      <c r="AY55" s="134">
        <f t="shared" si="79"/>
        <v>0</v>
      </c>
      <c r="AZ55" s="134">
        <f t="shared" si="79"/>
        <v>54</v>
      </c>
      <c r="BA55" s="134">
        <f t="shared" si="79"/>
        <v>810</v>
      </c>
      <c r="BB55" s="134">
        <f t="shared" si="79"/>
        <v>34</v>
      </c>
      <c r="BC55" s="134">
        <f t="shared" si="79"/>
        <v>510</v>
      </c>
      <c r="BD55" s="134">
        <f t="shared" si="79"/>
        <v>94</v>
      </c>
      <c r="BE55" s="134">
        <f t="shared" si="79"/>
        <v>88</v>
      </c>
      <c r="BF55" s="135"/>
      <c r="BG55" s="135"/>
    </row>
    <row r="56" spans="1:59" s="58" customFormat="1" ht="15.75" customHeight="1">
      <c r="A56" s="49" t="s">
        <v>13</v>
      </c>
      <c r="B56" s="50"/>
      <c r="C56" s="51" t="s">
        <v>164</v>
      </c>
      <c r="D56" s="137"/>
      <c r="E56" s="138"/>
      <c r="F56" s="139"/>
      <c r="G56" s="138"/>
      <c r="H56" s="139"/>
      <c r="I56" s="140"/>
      <c r="J56" s="139"/>
      <c r="K56" s="138"/>
      <c r="L56" s="139"/>
      <c r="M56" s="138"/>
      <c r="N56" s="139"/>
      <c r="O56" s="140"/>
      <c r="P56" s="139"/>
      <c r="Q56" s="138"/>
      <c r="R56" s="139"/>
      <c r="S56" s="138"/>
      <c r="T56" s="139"/>
      <c r="U56" s="140"/>
      <c r="V56" s="139"/>
      <c r="W56" s="138"/>
      <c r="X56" s="139"/>
      <c r="Y56" s="138"/>
      <c r="Z56" s="139"/>
      <c r="AA56" s="140"/>
      <c r="AB56" s="139"/>
      <c r="AC56" s="138"/>
      <c r="AD56" s="139"/>
      <c r="AE56" s="138"/>
      <c r="AF56" s="139"/>
      <c r="AG56" s="140"/>
      <c r="AH56" s="139"/>
      <c r="AI56" s="138"/>
      <c r="AJ56" s="139"/>
      <c r="AK56" s="138"/>
      <c r="AL56" s="139"/>
      <c r="AM56" s="140"/>
      <c r="AN56" s="139"/>
      <c r="AO56" s="138"/>
      <c r="AP56" s="139"/>
      <c r="AQ56" s="138"/>
      <c r="AR56" s="139"/>
      <c r="AS56" s="140"/>
      <c r="AT56" s="139"/>
      <c r="AU56" s="138"/>
      <c r="AV56" s="139"/>
      <c r="AW56" s="138"/>
      <c r="AX56" s="139"/>
      <c r="AY56" s="140"/>
      <c r="AZ56" s="141"/>
      <c r="BA56" s="142"/>
      <c r="BB56" s="142"/>
      <c r="BC56" s="142"/>
      <c r="BD56" s="142"/>
      <c r="BE56" s="143"/>
      <c r="BF56" s="57"/>
      <c r="BG56" s="57"/>
    </row>
    <row r="57" spans="1:59" s="58" customFormat="1" ht="15.75" customHeight="1">
      <c r="A57" s="144" t="s">
        <v>165</v>
      </c>
      <c r="B57" s="145"/>
      <c r="C57" s="146" t="s">
        <v>166</v>
      </c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108"/>
      <c r="BA57" s="66"/>
      <c r="BB57" s="66"/>
      <c r="BC57" s="66"/>
      <c r="BD57" s="66"/>
      <c r="BE57" s="66"/>
      <c r="BF57" s="57"/>
      <c r="BG57" s="57"/>
    </row>
    <row r="58" spans="1:59" s="96" customFormat="1" ht="15.75" customHeight="1">
      <c r="A58" s="68" t="s">
        <v>167</v>
      </c>
      <c r="B58" s="147" t="s">
        <v>31</v>
      </c>
      <c r="C58" s="148" t="s">
        <v>168</v>
      </c>
      <c r="D58" s="86"/>
      <c r="E58" s="89" t="str">
        <f t="shared" ref="E58:E68" si="80">IF(D58*15=0,"",D58*15)</f>
        <v/>
      </c>
      <c r="F58" s="88"/>
      <c r="G58" s="89" t="str">
        <f t="shared" ref="G58:G68" si="81">IF(F58*15=0,"",F58*15)</f>
        <v/>
      </c>
      <c r="H58" s="88"/>
      <c r="I58" s="149"/>
      <c r="J58" s="86"/>
      <c r="K58" s="89" t="str">
        <f t="shared" ref="K58:K68" si="82">IF(J58*15=0,"",J58*15)</f>
        <v/>
      </c>
      <c r="L58" s="88">
        <v>1</v>
      </c>
      <c r="M58" s="89">
        <f t="shared" ref="M58:M68" si="83">IF(L58*15=0,"",L58*15)</f>
        <v>15</v>
      </c>
      <c r="N58" s="88">
        <v>2</v>
      </c>
      <c r="O58" s="149" t="s">
        <v>52</v>
      </c>
      <c r="P58" s="86"/>
      <c r="Q58" s="89" t="str">
        <f t="shared" ref="Q58:Q68" si="84">IF(P58*15=0,"",P58*15)</f>
        <v/>
      </c>
      <c r="R58" s="88"/>
      <c r="S58" s="89" t="str">
        <f t="shared" ref="S58:S68" si="85">IF(R58*15=0,"",R58*15)</f>
        <v/>
      </c>
      <c r="T58" s="88"/>
      <c r="U58" s="149"/>
      <c r="V58" s="86"/>
      <c r="W58" s="89" t="str">
        <f t="shared" ref="W58:W68" si="86">IF(V58*15=0,"",V58*15)</f>
        <v/>
      </c>
      <c r="X58" s="88"/>
      <c r="Y58" s="150" t="str">
        <f t="shared" ref="Y58:Y68" si="87">IF(X58*15=0,"",X58*15)</f>
        <v/>
      </c>
      <c r="Z58" s="88"/>
      <c r="AA58" s="149"/>
      <c r="AB58" s="86"/>
      <c r="AC58" s="89" t="str">
        <f t="shared" ref="AC58:AC71" si="88">IF(AB58*15=0,"",AB58*15)</f>
        <v/>
      </c>
      <c r="AD58" s="88"/>
      <c r="AE58" s="89" t="str">
        <f t="shared" ref="AE58:AE71" si="89">IF(AD58*15=0,"",AD58*15)</f>
        <v/>
      </c>
      <c r="AF58" s="151"/>
      <c r="AG58" s="152"/>
      <c r="AH58" s="86"/>
      <c r="AI58" s="89" t="str">
        <f t="shared" ref="AI58:AI68" si="90">IF(AH58*15=0,"",AH58*15)</f>
        <v/>
      </c>
      <c r="AJ58" s="88"/>
      <c r="AK58" s="89" t="str">
        <f t="shared" ref="AK58:AK68" si="91">IF(AJ58*15=0,"",AJ58*15)</f>
        <v/>
      </c>
      <c r="AL58" s="151"/>
      <c r="AM58" s="152"/>
      <c r="AN58" s="86"/>
      <c r="AO58" s="89" t="str">
        <f t="shared" ref="AO58:AO68" si="92">IF(AN58*15=0,"",AN58*15)</f>
        <v/>
      </c>
      <c r="AP58" s="88"/>
      <c r="AQ58" s="89" t="str">
        <f t="shared" ref="AQ58:AQ68" si="93">IF(AP58*15=0,"",AP58*15)</f>
        <v/>
      </c>
      <c r="AR58" s="151"/>
      <c r="AS58" s="152"/>
      <c r="AT58" s="86"/>
      <c r="AU58" s="89" t="str">
        <f t="shared" ref="AU58:AU68" si="94">IF(AT58*15=0,"",AT58*15)</f>
        <v/>
      </c>
      <c r="AV58" s="88"/>
      <c r="AW58" s="89" t="str">
        <f t="shared" ref="AW58:AW68" si="95">IF(AV58*15=0,"",AV58*15)</f>
        <v/>
      </c>
      <c r="AX58" s="151"/>
      <c r="AY58" s="152"/>
      <c r="AZ58" s="92" t="str">
        <f t="shared" ref="AZ58:AZ71" si="96">IF(D58+J58+P58+V58+AB58+AH58+AN58+AT58=0,"",D58+J58+P58+V58+AB58+AH58+AN58+AT58)</f>
        <v/>
      </c>
      <c r="BA58" s="89" t="str">
        <f t="shared" ref="BA58:BA71" si="97">IF((D58+J58+P58+V58+AB58+AH58+AN58+AT58)*15=0,"",(D58+J58+P58+V58+AB58+AH58+AN58+AT58)*15)</f>
        <v/>
      </c>
      <c r="BB58" s="93">
        <f t="shared" ref="BB58:BB71" si="98">IF(F58+L58+R58+X58+AD58+AJ58+AP58+AV58=0,"",F58+L58+R58+X58+AD58+AJ58+AP58+AV58)</f>
        <v>1</v>
      </c>
      <c r="BC58" s="89">
        <f t="shared" ref="BC58:BC71" si="99">IF((F58+L58+R58+X58+AD58+AJ58+AP58+AV58)*15=0,"",(F58+L58+R58+X58+AD58+AJ58+AP58+AV58)*15)</f>
        <v>15</v>
      </c>
      <c r="BD58" s="93">
        <f t="shared" ref="BD58:BD71" si="100">IF(H58+N58+T58+Z58+AF58+AL58+AR58+AX58=0,"",H58+N58+T58+Z58+AF58+AL58+AR58+AX58)</f>
        <v>2</v>
      </c>
      <c r="BE58" s="94">
        <f t="shared" ref="BE58:BE71" si="101">IF((D58+J58+P58+V58+AB58+F58+L58+R58+X58+AD58+AH58+AN58+AT58+AF58+AP58+AV58)=0,"",(D58+J58+P58+V58+AB58+F58+L58+R58+X58+AD58+AH58+AN58+AT58+AJ58+AP58+AV58))</f>
        <v>1</v>
      </c>
      <c r="BF58" s="95" t="s">
        <v>39</v>
      </c>
      <c r="BG58" s="95" t="s">
        <v>169</v>
      </c>
    </row>
    <row r="59" spans="1:59" s="96" customFormat="1" ht="15.75" customHeight="1">
      <c r="A59" s="114" t="s">
        <v>170</v>
      </c>
      <c r="B59" s="147" t="s">
        <v>31</v>
      </c>
      <c r="C59" s="148" t="s">
        <v>171</v>
      </c>
      <c r="D59" s="86"/>
      <c r="E59" s="89" t="str">
        <f t="shared" si="80"/>
        <v/>
      </c>
      <c r="F59" s="88"/>
      <c r="G59" s="89" t="str">
        <f t="shared" si="81"/>
        <v/>
      </c>
      <c r="H59" s="88"/>
      <c r="I59" s="149"/>
      <c r="J59" s="153"/>
      <c r="K59" s="154" t="str">
        <f t="shared" si="82"/>
        <v/>
      </c>
      <c r="L59" s="155"/>
      <c r="M59" s="154" t="str">
        <f t="shared" si="83"/>
        <v/>
      </c>
      <c r="N59" s="155"/>
      <c r="O59" s="156"/>
      <c r="P59" s="86">
        <v>1</v>
      </c>
      <c r="Q59" s="89">
        <f t="shared" si="84"/>
        <v>15</v>
      </c>
      <c r="R59" s="88"/>
      <c r="S59" s="89" t="str">
        <f t="shared" si="85"/>
        <v/>
      </c>
      <c r="T59" s="88">
        <v>2</v>
      </c>
      <c r="U59" s="149" t="s">
        <v>52</v>
      </c>
      <c r="V59" s="86"/>
      <c r="W59" s="89" t="str">
        <f t="shared" si="86"/>
        <v/>
      </c>
      <c r="X59" s="88"/>
      <c r="Y59" s="89" t="str">
        <f t="shared" si="87"/>
        <v/>
      </c>
      <c r="Z59" s="88"/>
      <c r="AA59" s="149"/>
      <c r="AB59" s="86"/>
      <c r="AC59" s="89" t="str">
        <f t="shared" si="88"/>
        <v/>
      </c>
      <c r="AD59" s="88"/>
      <c r="AE59" s="89" t="str">
        <f t="shared" si="89"/>
        <v/>
      </c>
      <c r="AF59" s="151"/>
      <c r="AG59" s="152"/>
      <c r="AH59" s="86"/>
      <c r="AI59" s="89" t="str">
        <f t="shared" si="90"/>
        <v/>
      </c>
      <c r="AJ59" s="88"/>
      <c r="AK59" s="89" t="str">
        <f t="shared" si="91"/>
        <v/>
      </c>
      <c r="AL59" s="151"/>
      <c r="AM59" s="152"/>
      <c r="AN59" s="86"/>
      <c r="AO59" s="89" t="str">
        <f t="shared" si="92"/>
        <v/>
      </c>
      <c r="AP59" s="88"/>
      <c r="AQ59" s="89" t="str">
        <f t="shared" si="93"/>
        <v/>
      </c>
      <c r="AR59" s="151"/>
      <c r="AS59" s="152"/>
      <c r="AT59" s="86"/>
      <c r="AU59" s="89" t="str">
        <f t="shared" si="94"/>
        <v/>
      </c>
      <c r="AV59" s="88"/>
      <c r="AW59" s="89" t="str">
        <f t="shared" si="95"/>
        <v/>
      </c>
      <c r="AX59" s="151"/>
      <c r="AY59" s="152"/>
      <c r="AZ59" s="92">
        <f t="shared" si="96"/>
        <v>1</v>
      </c>
      <c r="BA59" s="89">
        <f t="shared" si="97"/>
        <v>15</v>
      </c>
      <c r="BB59" s="93" t="str">
        <f t="shared" si="98"/>
        <v/>
      </c>
      <c r="BC59" s="89" t="str">
        <f t="shared" si="99"/>
        <v/>
      </c>
      <c r="BD59" s="93">
        <f t="shared" si="100"/>
        <v>2</v>
      </c>
      <c r="BE59" s="94">
        <f t="shared" si="101"/>
        <v>1</v>
      </c>
      <c r="BF59" s="95" t="s">
        <v>172</v>
      </c>
      <c r="BG59" s="157" t="s">
        <v>172</v>
      </c>
    </row>
    <row r="60" spans="1:59" s="96" customFormat="1" ht="15.75" customHeight="1">
      <c r="A60" s="114" t="s">
        <v>173</v>
      </c>
      <c r="B60" s="147" t="s">
        <v>31</v>
      </c>
      <c r="C60" s="148" t="s">
        <v>174</v>
      </c>
      <c r="D60" s="86"/>
      <c r="E60" s="89" t="str">
        <f t="shared" si="80"/>
        <v/>
      </c>
      <c r="F60" s="88"/>
      <c r="G60" s="89" t="str">
        <f t="shared" si="81"/>
        <v/>
      </c>
      <c r="H60" s="88"/>
      <c r="I60" s="149"/>
      <c r="J60" s="86"/>
      <c r="K60" s="89" t="str">
        <f t="shared" si="82"/>
        <v/>
      </c>
      <c r="L60" s="88"/>
      <c r="M60" s="89" t="str">
        <f t="shared" si="83"/>
        <v/>
      </c>
      <c r="N60" s="88"/>
      <c r="O60" s="149"/>
      <c r="P60" s="86"/>
      <c r="Q60" s="89" t="str">
        <f t="shared" si="84"/>
        <v/>
      </c>
      <c r="R60" s="88"/>
      <c r="S60" s="89" t="str">
        <f t="shared" si="85"/>
        <v/>
      </c>
      <c r="T60" s="88"/>
      <c r="U60" s="149"/>
      <c r="V60" s="86">
        <v>1</v>
      </c>
      <c r="W60" s="89">
        <f t="shared" si="86"/>
        <v>15</v>
      </c>
      <c r="X60" s="88"/>
      <c r="Y60" s="89" t="str">
        <f t="shared" si="87"/>
        <v/>
      </c>
      <c r="Z60" s="88">
        <v>2</v>
      </c>
      <c r="AA60" s="149" t="s">
        <v>52</v>
      </c>
      <c r="AB60" s="86"/>
      <c r="AC60" s="89" t="str">
        <f t="shared" si="88"/>
        <v/>
      </c>
      <c r="AD60" s="88"/>
      <c r="AE60" s="89" t="str">
        <f t="shared" si="89"/>
        <v/>
      </c>
      <c r="AF60" s="151"/>
      <c r="AG60" s="152"/>
      <c r="AH60" s="86"/>
      <c r="AI60" s="89" t="str">
        <f t="shared" si="90"/>
        <v/>
      </c>
      <c r="AJ60" s="88"/>
      <c r="AK60" s="89" t="str">
        <f t="shared" si="91"/>
        <v/>
      </c>
      <c r="AL60" s="151"/>
      <c r="AM60" s="152"/>
      <c r="AN60" s="86"/>
      <c r="AO60" s="89" t="str">
        <f t="shared" si="92"/>
        <v/>
      </c>
      <c r="AP60" s="88"/>
      <c r="AQ60" s="89" t="str">
        <f t="shared" si="93"/>
        <v/>
      </c>
      <c r="AR60" s="151"/>
      <c r="AS60" s="152"/>
      <c r="AT60" s="86"/>
      <c r="AU60" s="89" t="str">
        <f t="shared" si="94"/>
        <v/>
      </c>
      <c r="AV60" s="88"/>
      <c r="AW60" s="89" t="str">
        <f t="shared" si="95"/>
        <v/>
      </c>
      <c r="AX60" s="151"/>
      <c r="AY60" s="152"/>
      <c r="AZ60" s="92">
        <f t="shared" si="96"/>
        <v>1</v>
      </c>
      <c r="BA60" s="89">
        <f t="shared" si="97"/>
        <v>15</v>
      </c>
      <c r="BB60" s="93" t="str">
        <f t="shared" si="98"/>
        <v/>
      </c>
      <c r="BC60" s="89" t="str">
        <f t="shared" si="99"/>
        <v/>
      </c>
      <c r="BD60" s="93">
        <f t="shared" si="100"/>
        <v>2</v>
      </c>
      <c r="BE60" s="94">
        <f t="shared" si="101"/>
        <v>1</v>
      </c>
      <c r="BF60" s="95" t="s">
        <v>175</v>
      </c>
      <c r="BG60" s="95" t="s">
        <v>176</v>
      </c>
    </row>
    <row r="61" spans="1:59" s="96" customFormat="1" ht="15.75" customHeight="1">
      <c r="A61" s="68" t="s">
        <v>177</v>
      </c>
      <c r="B61" s="147" t="s">
        <v>31</v>
      </c>
      <c r="C61" s="158" t="s">
        <v>178</v>
      </c>
      <c r="D61" s="86"/>
      <c r="E61" s="89" t="str">
        <f t="shared" si="80"/>
        <v/>
      </c>
      <c r="F61" s="88"/>
      <c r="G61" s="89" t="str">
        <f t="shared" si="81"/>
        <v/>
      </c>
      <c r="H61" s="88"/>
      <c r="I61" s="149"/>
      <c r="J61" s="86"/>
      <c r="K61" s="89" t="str">
        <f t="shared" si="82"/>
        <v/>
      </c>
      <c r="L61" s="88"/>
      <c r="M61" s="89" t="str">
        <f t="shared" si="83"/>
        <v/>
      </c>
      <c r="N61" s="88"/>
      <c r="O61" s="149"/>
      <c r="P61" s="153"/>
      <c r="Q61" s="154" t="str">
        <f t="shared" si="84"/>
        <v/>
      </c>
      <c r="R61" s="155"/>
      <c r="S61" s="154" t="str">
        <f t="shared" si="85"/>
        <v/>
      </c>
      <c r="T61" s="155"/>
      <c r="U61" s="156"/>
      <c r="V61" s="86">
        <v>3</v>
      </c>
      <c r="W61" s="89">
        <f t="shared" si="86"/>
        <v>45</v>
      </c>
      <c r="X61" s="88">
        <v>2</v>
      </c>
      <c r="Y61" s="89">
        <f t="shared" si="87"/>
        <v>30</v>
      </c>
      <c r="Z61" s="88">
        <v>5</v>
      </c>
      <c r="AA61" s="149" t="s">
        <v>179</v>
      </c>
      <c r="AB61" s="86"/>
      <c r="AC61" s="89" t="str">
        <f t="shared" si="88"/>
        <v/>
      </c>
      <c r="AD61" s="88"/>
      <c r="AE61" s="89" t="str">
        <f t="shared" si="89"/>
        <v/>
      </c>
      <c r="AF61" s="151"/>
      <c r="AG61" s="152"/>
      <c r="AH61" s="86"/>
      <c r="AI61" s="89" t="str">
        <f t="shared" si="90"/>
        <v/>
      </c>
      <c r="AJ61" s="88"/>
      <c r="AK61" s="89" t="str">
        <f t="shared" si="91"/>
        <v/>
      </c>
      <c r="AL61" s="151"/>
      <c r="AM61" s="152"/>
      <c r="AN61" s="86"/>
      <c r="AO61" s="89" t="str">
        <f t="shared" si="92"/>
        <v/>
      </c>
      <c r="AP61" s="88"/>
      <c r="AQ61" s="89" t="str">
        <f t="shared" si="93"/>
        <v/>
      </c>
      <c r="AR61" s="151"/>
      <c r="AS61" s="152"/>
      <c r="AT61" s="86"/>
      <c r="AU61" s="89" t="str">
        <f t="shared" si="94"/>
        <v/>
      </c>
      <c r="AV61" s="88"/>
      <c r="AW61" s="89" t="str">
        <f t="shared" si="95"/>
        <v/>
      </c>
      <c r="AX61" s="151"/>
      <c r="AY61" s="152"/>
      <c r="AZ61" s="92">
        <f t="shared" si="96"/>
        <v>3</v>
      </c>
      <c r="BA61" s="89">
        <f t="shared" si="97"/>
        <v>45</v>
      </c>
      <c r="BB61" s="93">
        <f t="shared" si="98"/>
        <v>2</v>
      </c>
      <c r="BC61" s="89">
        <f t="shared" si="99"/>
        <v>30</v>
      </c>
      <c r="BD61" s="93">
        <f t="shared" si="100"/>
        <v>5</v>
      </c>
      <c r="BE61" s="94">
        <f t="shared" si="101"/>
        <v>5</v>
      </c>
      <c r="BF61" s="95" t="s">
        <v>160</v>
      </c>
      <c r="BG61" s="95" t="s">
        <v>160</v>
      </c>
    </row>
    <row r="62" spans="1:59" s="96" customFormat="1" ht="15.75" customHeight="1">
      <c r="A62" s="68" t="s">
        <v>180</v>
      </c>
      <c r="B62" s="147" t="s">
        <v>31</v>
      </c>
      <c r="C62" s="96" t="s">
        <v>181</v>
      </c>
      <c r="D62" s="86"/>
      <c r="E62" s="89" t="str">
        <f t="shared" si="80"/>
        <v/>
      </c>
      <c r="F62" s="88"/>
      <c r="G62" s="89" t="str">
        <f t="shared" si="81"/>
        <v/>
      </c>
      <c r="H62" s="88"/>
      <c r="I62" s="149"/>
      <c r="J62" s="86"/>
      <c r="K62" s="89" t="str">
        <f t="shared" si="82"/>
        <v/>
      </c>
      <c r="L62" s="88"/>
      <c r="M62" s="89" t="str">
        <f t="shared" si="83"/>
        <v/>
      </c>
      <c r="N62" s="88"/>
      <c r="O62" s="149"/>
      <c r="P62" s="86"/>
      <c r="Q62" s="89" t="str">
        <f t="shared" si="84"/>
        <v/>
      </c>
      <c r="R62" s="88"/>
      <c r="S62" s="89" t="str">
        <f t="shared" si="85"/>
        <v/>
      </c>
      <c r="T62" s="88"/>
      <c r="U62" s="149"/>
      <c r="V62" s="86">
        <v>1</v>
      </c>
      <c r="W62" s="89">
        <f t="shared" si="86"/>
        <v>15</v>
      </c>
      <c r="X62" s="88">
        <v>1</v>
      </c>
      <c r="Y62" s="89">
        <f t="shared" si="87"/>
        <v>15</v>
      </c>
      <c r="Z62" s="88">
        <v>2</v>
      </c>
      <c r="AA62" s="149" t="s">
        <v>52</v>
      </c>
      <c r="AB62" s="86"/>
      <c r="AC62" s="89" t="str">
        <f t="shared" si="88"/>
        <v/>
      </c>
      <c r="AD62" s="88"/>
      <c r="AE62" s="89" t="str">
        <f t="shared" si="89"/>
        <v/>
      </c>
      <c r="AF62" s="151"/>
      <c r="AG62" s="152"/>
      <c r="AH62" s="86"/>
      <c r="AI62" s="89" t="str">
        <f t="shared" si="90"/>
        <v/>
      </c>
      <c r="AJ62" s="88"/>
      <c r="AK62" s="89" t="str">
        <f t="shared" si="91"/>
        <v/>
      </c>
      <c r="AL62" s="151"/>
      <c r="AM62" s="152"/>
      <c r="AN62" s="86"/>
      <c r="AO62" s="89" t="str">
        <f t="shared" si="92"/>
        <v/>
      </c>
      <c r="AP62" s="88"/>
      <c r="AQ62" s="89" t="str">
        <f t="shared" si="93"/>
        <v/>
      </c>
      <c r="AR62" s="151"/>
      <c r="AS62" s="152"/>
      <c r="AT62" s="86"/>
      <c r="AU62" s="89" t="str">
        <f t="shared" si="94"/>
        <v/>
      </c>
      <c r="AV62" s="88"/>
      <c r="AW62" s="89" t="str">
        <f t="shared" si="95"/>
        <v/>
      </c>
      <c r="AX62" s="151"/>
      <c r="AY62" s="152"/>
      <c r="AZ62" s="92">
        <f t="shared" si="96"/>
        <v>1</v>
      </c>
      <c r="BA62" s="89">
        <f t="shared" si="97"/>
        <v>15</v>
      </c>
      <c r="BB62" s="93">
        <f t="shared" si="98"/>
        <v>1</v>
      </c>
      <c r="BC62" s="89">
        <f t="shared" si="99"/>
        <v>15</v>
      </c>
      <c r="BD62" s="93">
        <f t="shared" si="100"/>
        <v>2</v>
      </c>
      <c r="BE62" s="94">
        <f t="shared" si="101"/>
        <v>2</v>
      </c>
      <c r="BF62" s="95" t="s">
        <v>182</v>
      </c>
      <c r="BG62" s="95" t="s">
        <v>183</v>
      </c>
    </row>
    <row r="63" spans="1:59" s="96" customFormat="1" ht="15.75" customHeight="1">
      <c r="A63" s="114" t="s">
        <v>184</v>
      </c>
      <c r="B63" s="147" t="s">
        <v>31</v>
      </c>
      <c r="C63" s="158" t="s">
        <v>185</v>
      </c>
      <c r="D63" s="86"/>
      <c r="E63" s="89" t="str">
        <f t="shared" si="80"/>
        <v/>
      </c>
      <c r="F63" s="88"/>
      <c r="G63" s="89" t="str">
        <f t="shared" si="81"/>
        <v/>
      </c>
      <c r="H63" s="88"/>
      <c r="I63" s="149"/>
      <c r="J63" s="86"/>
      <c r="K63" s="89" t="str">
        <f t="shared" si="82"/>
        <v/>
      </c>
      <c r="L63" s="88"/>
      <c r="M63" s="89" t="str">
        <f t="shared" si="83"/>
        <v/>
      </c>
      <c r="N63" s="88"/>
      <c r="O63" s="149"/>
      <c r="P63" s="86"/>
      <c r="Q63" s="89" t="str">
        <f t="shared" si="84"/>
        <v/>
      </c>
      <c r="R63" s="88"/>
      <c r="S63" s="89" t="str">
        <f t="shared" si="85"/>
        <v/>
      </c>
      <c r="T63" s="88"/>
      <c r="U63" s="149"/>
      <c r="V63" s="86">
        <v>2</v>
      </c>
      <c r="W63" s="89">
        <f t="shared" si="86"/>
        <v>30</v>
      </c>
      <c r="X63" s="88">
        <v>2</v>
      </c>
      <c r="Y63" s="89">
        <f t="shared" si="87"/>
        <v>30</v>
      </c>
      <c r="Z63" s="88">
        <v>4</v>
      </c>
      <c r="AA63" s="149" t="s">
        <v>179</v>
      </c>
      <c r="AB63" s="86"/>
      <c r="AC63" s="89" t="str">
        <f t="shared" si="88"/>
        <v/>
      </c>
      <c r="AD63" s="88"/>
      <c r="AE63" s="89" t="str">
        <f t="shared" si="89"/>
        <v/>
      </c>
      <c r="AF63" s="151"/>
      <c r="AG63" s="152"/>
      <c r="AH63" s="86"/>
      <c r="AI63" s="89" t="str">
        <f t="shared" si="90"/>
        <v/>
      </c>
      <c r="AJ63" s="88"/>
      <c r="AK63" s="89" t="str">
        <f t="shared" si="91"/>
        <v/>
      </c>
      <c r="AL63" s="151"/>
      <c r="AM63" s="152"/>
      <c r="AN63" s="86"/>
      <c r="AO63" s="89" t="str">
        <f t="shared" si="92"/>
        <v/>
      </c>
      <c r="AP63" s="88"/>
      <c r="AQ63" s="89" t="str">
        <f t="shared" si="93"/>
        <v/>
      </c>
      <c r="AR63" s="151"/>
      <c r="AS63" s="152"/>
      <c r="AT63" s="86"/>
      <c r="AU63" s="89" t="str">
        <f t="shared" si="94"/>
        <v/>
      </c>
      <c r="AV63" s="88"/>
      <c r="AW63" s="89" t="str">
        <f t="shared" si="95"/>
        <v/>
      </c>
      <c r="AX63" s="151"/>
      <c r="AY63" s="152"/>
      <c r="AZ63" s="92">
        <f t="shared" si="96"/>
        <v>2</v>
      </c>
      <c r="BA63" s="89">
        <f t="shared" si="97"/>
        <v>30</v>
      </c>
      <c r="BB63" s="93">
        <f t="shared" si="98"/>
        <v>2</v>
      </c>
      <c r="BC63" s="89">
        <f t="shared" si="99"/>
        <v>30</v>
      </c>
      <c r="BD63" s="93">
        <f t="shared" si="100"/>
        <v>4</v>
      </c>
      <c r="BE63" s="94">
        <f t="shared" si="101"/>
        <v>4</v>
      </c>
      <c r="BF63" s="95" t="s">
        <v>186</v>
      </c>
      <c r="BG63" s="95" t="s">
        <v>187</v>
      </c>
    </row>
    <row r="64" spans="1:59" s="96" customFormat="1" ht="15.75" customHeight="1">
      <c r="A64" s="114" t="s">
        <v>188</v>
      </c>
      <c r="B64" s="147" t="s">
        <v>31</v>
      </c>
      <c r="C64" s="81" t="s">
        <v>189</v>
      </c>
      <c r="D64" s="86"/>
      <c r="E64" s="89" t="str">
        <f t="shared" si="80"/>
        <v/>
      </c>
      <c r="F64" s="88"/>
      <c r="G64" s="89" t="str">
        <f t="shared" si="81"/>
        <v/>
      </c>
      <c r="H64" s="88"/>
      <c r="I64" s="149"/>
      <c r="J64" s="86"/>
      <c r="K64" s="89" t="str">
        <f t="shared" si="82"/>
        <v/>
      </c>
      <c r="L64" s="88"/>
      <c r="M64" s="89" t="str">
        <f t="shared" si="83"/>
        <v/>
      </c>
      <c r="N64" s="88"/>
      <c r="O64" s="149"/>
      <c r="P64" s="86"/>
      <c r="Q64" s="89" t="str">
        <f t="shared" si="84"/>
        <v/>
      </c>
      <c r="R64" s="88"/>
      <c r="S64" s="89" t="str">
        <f t="shared" si="85"/>
        <v/>
      </c>
      <c r="T64" s="88"/>
      <c r="U64" s="149"/>
      <c r="V64" s="86">
        <v>2</v>
      </c>
      <c r="W64" s="89">
        <f t="shared" si="86"/>
        <v>30</v>
      </c>
      <c r="X64" s="88"/>
      <c r="Y64" s="89" t="str">
        <f t="shared" si="87"/>
        <v/>
      </c>
      <c r="Z64" s="88">
        <v>3</v>
      </c>
      <c r="AA64" s="149" t="s">
        <v>57</v>
      </c>
      <c r="AB64" s="86"/>
      <c r="AC64" s="89" t="str">
        <f t="shared" si="88"/>
        <v/>
      </c>
      <c r="AD64" s="88"/>
      <c r="AE64" s="89" t="str">
        <f t="shared" si="89"/>
        <v/>
      </c>
      <c r="AF64" s="151"/>
      <c r="AG64" s="152"/>
      <c r="AH64" s="86"/>
      <c r="AI64" s="89" t="str">
        <f t="shared" si="90"/>
        <v/>
      </c>
      <c r="AJ64" s="88"/>
      <c r="AK64" s="89" t="str">
        <f t="shared" si="91"/>
        <v/>
      </c>
      <c r="AL64" s="151"/>
      <c r="AM64" s="152"/>
      <c r="AN64" s="86"/>
      <c r="AO64" s="89" t="str">
        <f t="shared" si="92"/>
        <v/>
      </c>
      <c r="AP64" s="88"/>
      <c r="AQ64" s="89" t="str">
        <f t="shared" si="93"/>
        <v/>
      </c>
      <c r="AR64" s="151"/>
      <c r="AS64" s="152"/>
      <c r="AT64" s="86"/>
      <c r="AU64" s="89" t="str">
        <f t="shared" si="94"/>
        <v/>
      </c>
      <c r="AV64" s="88"/>
      <c r="AW64" s="89" t="str">
        <f t="shared" si="95"/>
        <v/>
      </c>
      <c r="AX64" s="151"/>
      <c r="AY64" s="152"/>
      <c r="AZ64" s="92">
        <f t="shared" si="96"/>
        <v>2</v>
      </c>
      <c r="BA64" s="89">
        <f t="shared" si="97"/>
        <v>30</v>
      </c>
      <c r="BB64" s="93" t="str">
        <f t="shared" si="98"/>
        <v/>
      </c>
      <c r="BC64" s="89" t="str">
        <f t="shared" si="99"/>
        <v/>
      </c>
      <c r="BD64" s="93">
        <f t="shared" si="100"/>
        <v>3</v>
      </c>
      <c r="BE64" s="94">
        <f t="shared" si="101"/>
        <v>2</v>
      </c>
      <c r="BF64" s="95" t="s">
        <v>190</v>
      </c>
      <c r="BG64" s="95" t="s">
        <v>191</v>
      </c>
    </row>
    <row r="65" spans="1:59" s="96" customFormat="1" ht="15.75" customHeight="1">
      <c r="A65" s="114" t="s">
        <v>192</v>
      </c>
      <c r="B65" s="147" t="s">
        <v>31</v>
      </c>
      <c r="C65" s="81" t="s">
        <v>193</v>
      </c>
      <c r="D65" s="86"/>
      <c r="E65" s="89" t="str">
        <f t="shared" si="80"/>
        <v/>
      </c>
      <c r="F65" s="88"/>
      <c r="G65" s="89" t="str">
        <f t="shared" si="81"/>
        <v/>
      </c>
      <c r="H65" s="88"/>
      <c r="I65" s="149"/>
      <c r="J65" s="86"/>
      <c r="K65" s="89" t="str">
        <f t="shared" si="82"/>
        <v/>
      </c>
      <c r="L65" s="88"/>
      <c r="M65" s="89" t="str">
        <f t="shared" si="83"/>
        <v/>
      </c>
      <c r="N65" s="88"/>
      <c r="O65" s="149"/>
      <c r="P65" s="86"/>
      <c r="Q65" s="89" t="str">
        <f t="shared" si="84"/>
        <v/>
      </c>
      <c r="R65" s="88"/>
      <c r="S65" s="89" t="str">
        <f t="shared" si="85"/>
        <v/>
      </c>
      <c r="T65" s="88"/>
      <c r="U65" s="149"/>
      <c r="V65" s="86">
        <v>3</v>
      </c>
      <c r="W65" s="89">
        <f t="shared" si="86"/>
        <v>45</v>
      </c>
      <c r="X65" s="88">
        <v>2</v>
      </c>
      <c r="Y65" s="89">
        <f t="shared" si="87"/>
        <v>30</v>
      </c>
      <c r="Z65" s="88">
        <v>6</v>
      </c>
      <c r="AA65" s="149" t="s">
        <v>31</v>
      </c>
      <c r="AB65" s="86"/>
      <c r="AC65" s="89" t="str">
        <f t="shared" si="88"/>
        <v/>
      </c>
      <c r="AD65" s="88"/>
      <c r="AE65" s="89" t="str">
        <f t="shared" si="89"/>
        <v/>
      </c>
      <c r="AF65" s="151"/>
      <c r="AG65" s="152"/>
      <c r="AH65" s="86"/>
      <c r="AI65" s="89" t="str">
        <f t="shared" si="90"/>
        <v/>
      </c>
      <c r="AJ65" s="88"/>
      <c r="AK65" s="89" t="str">
        <f t="shared" si="91"/>
        <v/>
      </c>
      <c r="AL65" s="151"/>
      <c r="AM65" s="152"/>
      <c r="AN65" s="86"/>
      <c r="AO65" s="89" t="str">
        <f t="shared" si="92"/>
        <v/>
      </c>
      <c r="AP65" s="88"/>
      <c r="AQ65" s="89" t="str">
        <f t="shared" si="93"/>
        <v/>
      </c>
      <c r="AR65" s="151"/>
      <c r="AS65" s="152"/>
      <c r="AT65" s="86"/>
      <c r="AU65" s="89" t="str">
        <f t="shared" si="94"/>
        <v/>
      </c>
      <c r="AV65" s="88"/>
      <c r="AW65" s="89" t="str">
        <f t="shared" si="95"/>
        <v/>
      </c>
      <c r="AX65" s="151"/>
      <c r="AY65" s="152"/>
      <c r="AZ65" s="92">
        <f t="shared" si="96"/>
        <v>3</v>
      </c>
      <c r="BA65" s="89">
        <f t="shared" si="97"/>
        <v>45</v>
      </c>
      <c r="BB65" s="93">
        <f t="shared" si="98"/>
        <v>2</v>
      </c>
      <c r="BC65" s="89">
        <f t="shared" si="99"/>
        <v>30</v>
      </c>
      <c r="BD65" s="93">
        <f t="shared" si="100"/>
        <v>6</v>
      </c>
      <c r="BE65" s="94">
        <f t="shared" si="101"/>
        <v>5</v>
      </c>
      <c r="BF65" s="95" t="s">
        <v>194</v>
      </c>
      <c r="BG65" s="95" t="s">
        <v>195</v>
      </c>
    </row>
    <row r="66" spans="1:59" ht="15.75" customHeight="1">
      <c r="A66" s="112" t="s">
        <v>196</v>
      </c>
      <c r="B66" s="69" t="s">
        <v>31</v>
      </c>
      <c r="C66" s="159" t="s">
        <v>197</v>
      </c>
      <c r="D66" s="71"/>
      <c r="E66" s="74" t="str">
        <f t="shared" si="80"/>
        <v/>
      </c>
      <c r="F66" s="73"/>
      <c r="G66" s="74" t="str">
        <f t="shared" si="81"/>
        <v/>
      </c>
      <c r="H66" s="73"/>
      <c r="I66" s="160"/>
      <c r="J66" s="71"/>
      <c r="K66" s="74" t="str">
        <f t="shared" si="82"/>
        <v/>
      </c>
      <c r="L66" s="73"/>
      <c r="M66" s="74" t="str">
        <f t="shared" si="83"/>
        <v/>
      </c>
      <c r="N66" s="73"/>
      <c r="O66" s="160"/>
      <c r="P66" s="71"/>
      <c r="Q66" s="74" t="str">
        <f t="shared" si="84"/>
        <v/>
      </c>
      <c r="R66" s="73"/>
      <c r="S66" s="74" t="str">
        <f t="shared" si="85"/>
        <v/>
      </c>
      <c r="T66" s="73"/>
      <c r="U66" s="160"/>
      <c r="V66" s="71"/>
      <c r="W66" s="74" t="str">
        <f t="shared" si="86"/>
        <v/>
      </c>
      <c r="X66" s="73"/>
      <c r="Y66" s="74" t="str">
        <f t="shared" si="87"/>
        <v/>
      </c>
      <c r="Z66" s="73"/>
      <c r="AA66" s="160"/>
      <c r="AB66" s="71">
        <v>1</v>
      </c>
      <c r="AC66" s="74">
        <f t="shared" si="88"/>
        <v>15</v>
      </c>
      <c r="AD66" s="73">
        <v>3</v>
      </c>
      <c r="AE66" s="74">
        <f t="shared" si="89"/>
        <v>45</v>
      </c>
      <c r="AF66" s="161">
        <v>5</v>
      </c>
      <c r="AG66" s="162" t="s">
        <v>57</v>
      </c>
      <c r="AH66" s="71"/>
      <c r="AI66" s="74" t="str">
        <f t="shared" si="90"/>
        <v/>
      </c>
      <c r="AJ66" s="73"/>
      <c r="AK66" s="74" t="str">
        <f t="shared" si="91"/>
        <v/>
      </c>
      <c r="AL66" s="161"/>
      <c r="AM66" s="162"/>
      <c r="AN66" s="71"/>
      <c r="AO66" s="74" t="str">
        <f t="shared" si="92"/>
        <v/>
      </c>
      <c r="AP66" s="73"/>
      <c r="AQ66" s="74" t="str">
        <f t="shared" si="93"/>
        <v/>
      </c>
      <c r="AR66" s="161"/>
      <c r="AS66" s="162"/>
      <c r="AT66" s="71"/>
      <c r="AU66" s="74" t="str">
        <f t="shared" si="94"/>
        <v/>
      </c>
      <c r="AV66" s="73"/>
      <c r="AW66" s="74" t="str">
        <f t="shared" si="95"/>
        <v/>
      </c>
      <c r="AX66" s="161"/>
      <c r="AY66" s="162"/>
      <c r="AZ66" s="77">
        <f t="shared" si="96"/>
        <v>1</v>
      </c>
      <c r="BA66" s="74">
        <f t="shared" si="97"/>
        <v>15</v>
      </c>
      <c r="BB66" s="78">
        <f t="shared" si="98"/>
        <v>3</v>
      </c>
      <c r="BC66" s="74">
        <f t="shared" si="99"/>
        <v>45</v>
      </c>
      <c r="BD66" s="78">
        <f t="shared" si="100"/>
        <v>5</v>
      </c>
      <c r="BE66" s="79">
        <f t="shared" si="101"/>
        <v>4</v>
      </c>
      <c r="BF66" s="163" t="s">
        <v>198</v>
      </c>
      <c r="BG66" s="163" t="s">
        <v>199</v>
      </c>
    </row>
    <row r="67" spans="1:59" ht="15.75" customHeight="1">
      <c r="A67" s="112" t="s">
        <v>200</v>
      </c>
      <c r="B67" s="69" t="s">
        <v>31</v>
      </c>
      <c r="C67" s="164" t="s">
        <v>201</v>
      </c>
      <c r="D67" s="71"/>
      <c r="E67" s="74" t="str">
        <f t="shared" si="80"/>
        <v/>
      </c>
      <c r="F67" s="73"/>
      <c r="G67" s="74" t="str">
        <f t="shared" si="81"/>
        <v/>
      </c>
      <c r="H67" s="73"/>
      <c r="I67" s="160"/>
      <c r="J67" s="71"/>
      <c r="K67" s="74" t="str">
        <f t="shared" si="82"/>
        <v/>
      </c>
      <c r="L67" s="73"/>
      <c r="M67" s="74" t="str">
        <f t="shared" si="83"/>
        <v/>
      </c>
      <c r="N67" s="73"/>
      <c r="O67" s="160"/>
      <c r="P67" s="71"/>
      <c r="Q67" s="74" t="str">
        <f t="shared" si="84"/>
        <v/>
      </c>
      <c r="R67" s="73"/>
      <c r="S67" s="74" t="str">
        <f t="shared" si="85"/>
        <v/>
      </c>
      <c r="T67" s="73"/>
      <c r="U67" s="160"/>
      <c r="V67" s="71"/>
      <c r="W67" s="74" t="str">
        <f t="shared" si="86"/>
        <v/>
      </c>
      <c r="X67" s="73"/>
      <c r="Y67" s="74" t="str">
        <f t="shared" si="87"/>
        <v/>
      </c>
      <c r="Z67" s="73"/>
      <c r="AA67" s="160"/>
      <c r="AB67" s="71">
        <v>2</v>
      </c>
      <c r="AC67" s="74">
        <f t="shared" si="88"/>
        <v>30</v>
      </c>
      <c r="AD67" s="73">
        <v>2</v>
      </c>
      <c r="AE67" s="74">
        <f t="shared" si="89"/>
        <v>30</v>
      </c>
      <c r="AF67" s="161">
        <v>5</v>
      </c>
      <c r="AG67" s="162" t="s">
        <v>31</v>
      </c>
      <c r="AH67" s="71"/>
      <c r="AI67" s="74" t="str">
        <f t="shared" si="90"/>
        <v/>
      </c>
      <c r="AJ67" s="73"/>
      <c r="AK67" s="74" t="str">
        <f t="shared" si="91"/>
        <v/>
      </c>
      <c r="AL67" s="161"/>
      <c r="AM67" s="162"/>
      <c r="AN67" s="71"/>
      <c r="AO67" s="74" t="str">
        <f t="shared" si="92"/>
        <v/>
      </c>
      <c r="AP67" s="73"/>
      <c r="AQ67" s="74" t="str">
        <f t="shared" si="93"/>
        <v/>
      </c>
      <c r="AR67" s="161"/>
      <c r="AS67" s="162"/>
      <c r="AT67" s="71"/>
      <c r="AU67" s="74" t="str">
        <f t="shared" si="94"/>
        <v/>
      </c>
      <c r="AV67" s="73"/>
      <c r="AW67" s="74" t="str">
        <f t="shared" si="95"/>
        <v/>
      </c>
      <c r="AX67" s="161"/>
      <c r="AY67" s="162"/>
      <c r="AZ67" s="77">
        <f t="shared" si="96"/>
        <v>2</v>
      </c>
      <c r="BA67" s="74">
        <f t="shared" si="97"/>
        <v>30</v>
      </c>
      <c r="BB67" s="78">
        <f t="shared" si="98"/>
        <v>2</v>
      </c>
      <c r="BC67" s="74">
        <f t="shared" si="99"/>
        <v>30</v>
      </c>
      <c r="BD67" s="78">
        <f t="shared" si="100"/>
        <v>5</v>
      </c>
      <c r="BE67" s="79">
        <f t="shared" si="101"/>
        <v>4</v>
      </c>
      <c r="BF67" s="163" t="s">
        <v>202</v>
      </c>
      <c r="BG67" s="165" t="s">
        <v>203</v>
      </c>
    </row>
    <row r="68" spans="1:59" ht="15.75" customHeight="1">
      <c r="A68" s="112" t="s">
        <v>204</v>
      </c>
      <c r="B68" s="69" t="s">
        <v>31</v>
      </c>
      <c r="C68" s="164" t="s">
        <v>205</v>
      </c>
      <c r="D68" s="71"/>
      <c r="E68" s="74" t="str">
        <f t="shared" si="80"/>
        <v/>
      </c>
      <c r="F68" s="73"/>
      <c r="G68" s="74" t="str">
        <f t="shared" si="81"/>
        <v/>
      </c>
      <c r="H68" s="73"/>
      <c r="I68" s="160"/>
      <c r="J68" s="71"/>
      <c r="K68" s="74" t="str">
        <f t="shared" si="82"/>
        <v/>
      </c>
      <c r="L68" s="73"/>
      <c r="M68" s="74" t="str">
        <f t="shared" si="83"/>
        <v/>
      </c>
      <c r="N68" s="73"/>
      <c r="O68" s="160"/>
      <c r="P68" s="71"/>
      <c r="Q68" s="74" t="str">
        <f t="shared" si="84"/>
        <v/>
      </c>
      <c r="R68" s="73"/>
      <c r="S68" s="74" t="str">
        <f t="shared" si="85"/>
        <v/>
      </c>
      <c r="T68" s="73"/>
      <c r="U68" s="160"/>
      <c r="V68" s="71"/>
      <c r="W68" s="74" t="str">
        <f t="shared" si="86"/>
        <v/>
      </c>
      <c r="X68" s="73"/>
      <c r="Y68" s="74" t="str">
        <f t="shared" si="87"/>
        <v/>
      </c>
      <c r="Z68" s="73"/>
      <c r="AA68" s="160"/>
      <c r="AB68" s="71">
        <v>2</v>
      </c>
      <c r="AC68" s="74">
        <f t="shared" si="88"/>
        <v>30</v>
      </c>
      <c r="AD68" s="73">
        <v>2</v>
      </c>
      <c r="AE68" s="74">
        <f t="shared" si="89"/>
        <v>30</v>
      </c>
      <c r="AF68" s="161">
        <v>5</v>
      </c>
      <c r="AG68" s="162" t="s">
        <v>52</v>
      </c>
      <c r="AH68" s="71"/>
      <c r="AI68" s="74" t="str">
        <f t="shared" si="90"/>
        <v/>
      </c>
      <c r="AJ68" s="73"/>
      <c r="AK68" s="74" t="str">
        <f t="shared" si="91"/>
        <v/>
      </c>
      <c r="AL68" s="161"/>
      <c r="AM68" s="162"/>
      <c r="AN68" s="71"/>
      <c r="AO68" s="74" t="str">
        <f t="shared" si="92"/>
        <v/>
      </c>
      <c r="AP68" s="73"/>
      <c r="AQ68" s="74" t="str">
        <f t="shared" si="93"/>
        <v/>
      </c>
      <c r="AR68" s="161"/>
      <c r="AS68" s="162"/>
      <c r="AT68" s="71"/>
      <c r="AU68" s="74" t="str">
        <f t="shared" si="94"/>
        <v/>
      </c>
      <c r="AV68" s="73"/>
      <c r="AW68" s="74" t="str">
        <f t="shared" si="95"/>
        <v/>
      </c>
      <c r="AX68" s="161"/>
      <c r="AY68" s="162"/>
      <c r="AZ68" s="77">
        <f t="shared" si="96"/>
        <v>2</v>
      </c>
      <c r="BA68" s="74">
        <f t="shared" si="97"/>
        <v>30</v>
      </c>
      <c r="BB68" s="78">
        <f t="shared" si="98"/>
        <v>2</v>
      </c>
      <c r="BC68" s="74">
        <f t="shared" si="99"/>
        <v>30</v>
      </c>
      <c r="BD68" s="78">
        <f t="shared" si="100"/>
        <v>5</v>
      </c>
      <c r="BE68" s="79">
        <f t="shared" si="101"/>
        <v>4</v>
      </c>
      <c r="BF68" s="163" t="s">
        <v>202</v>
      </c>
      <c r="BG68" s="165" t="s">
        <v>206</v>
      </c>
    </row>
    <row r="69" spans="1:59" ht="15.75" customHeight="1">
      <c r="A69" s="112" t="s">
        <v>207</v>
      </c>
      <c r="B69" s="69" t="s">
        <v>31</v>
      </c>
      <c r="C69" s="166" t="s">
        <v>208</v>
      </c>
      <c r="D69" s="71"/>
      <c r="E69" s="74"/>
      <c r="F69" s="73"/>
      <c r="G69" s="74"/>
      <c r="H69" s="73"/>
      <c r="I69" s="160"/>
      <c r="J69" s="71"/>
      <c r="K69" s="74"/>
      <c r="L69" s="73"/>
      <c r="M69" s="74"/>
      <c r="N69" s="73"/>
      <c r="O69" s="160"/>
      <c r="P69" s="71"/>
      <c r="Q69" s="74"/>
      <c r="R69" s="73"/>
      <c r="S69" s="74"/>
      <c r="T69" s="73"/>
      <c r="U69" s="160"/>
      <c r="V69" s="71"/>
      <c r="W69" s="74"/>
      <c r="X69" s="73"/>
      <c r="Y69" s="74"/>
      <c r="Z69" s="73"/>
      <c r="AA69" s="160"/>
      <c r="AB69" s="71">
        <v>4</v>
      </c>
      <c r="AC69" s="74">
        <f t="shared" si="88"/>
        <v>60</v>
      </c>
      <c r="AD69" s="73">
        <v>4</v>
      </c>
      <c r="AE69" s="74">
        <f t="shared" si="89"/>
        <v>60</v>
      </c>
      <c r="AF69" s="161">
        <v>9</v>
      </c>
      <c r="AG69" s="162" t="s">
        <v>31</v>
      </c>
      <c r="AH69" s="71"/>
      <c r="AI69" s="74"/>
      <c r="AJ69" s="73"/>
      <c r="AK69" s="74"/>
      <c r="AL69" s="161"/>
      <c r="AM69" s="162"/>
      <c r="AN69" s="71"/>
      <c r="AO69" s="74"/>
      <c r="AP69" s="73"/>
      <c r="AQ69" s="74"/>
      <c r="AR69" s="161"/>
      <c r="AS69" s="162"/>
      <c r="AT69" s="71"/>
      <c r="AU69" s="74"/>
      <c r="AV69" s="73"/>
      <c r="AW69" s="74"/>
      <c r="AX69" s="161"/>
      <c r="AY69" s="162"/>
      <c r="AZ69" s="77">
        <f t="shared" si="96"/>
        <v>4</v>
      </c>
      <c r="BA69" s="74">
        <f t="shared" si="97"/>
        <v>60</v>
      </c>
      <c r="BB69" s="78">
        <f t="shared" si="98"/>
        <v>4</v>
      </c>
      <c r="BC69" s="74">
        <f t="shared" si="99"/>
        <v>60</v>
      </c>
      <c r="BD69" s="78">
        <f t="shared" si="100"/>
        <v>9</v>
      </c>
      <c r="BE69" s="79">
        <f t="shared" si="101"/>
        <v>8</v>
      </c>
      <c r="BF69" s="163" t="s">
        <v>172</v>
      </c>
      <c r="BG69" s="165" t="s">
        <v>209</v>
      </c>
    </row>
    <row r="70" spans="1:59" ht="15.75" customHeight="1">
      <c r="A70" s="112" t="s">
        <v>210</v>
      </c>
      <c r="B70" s="69" t="s">
        <v>31</v>
      </c>
      <c r="C70" s="166" t="s">
        <v>211</v>
      </c>
      <c r="D70" s="71"/>
      <c r="E70" s="74"/>
      <c r="F70" s="73"/>
      <c r="G70" s="74"/>
      <c r="H70" s="73"/>
      <c r="I70" s="160"/>
      <c r="J70" s="71"/>
      <c r="K70" s="74"/>
      <c r="L70" s="73"/>
      <c r="M70" s="74"/>
      <c r="N70" s="73"/>
      <c r="O70" s="160"/>
      <c r="P70" s="71"/>
      <c r="Q70" s="74"/>
      <c r="R70" s="73"/>
      <c r="S70" s="74"/>
      <c r="T70" s="73"/>
      <c r="U70" s="160"/>
      <c r="V70" s="71"/>
      <c r="W70" s="74"/>
      <c r="X70" s="73"/>
      <c r="Y70" s="74"/>
      <c r="Z70" s="73"/>
      <c r="AA70" s="160"/>
      <c r="AB70" s="71">
        <v>1</v>
      </c>
      <c r="AC70" s="74">
        <f t="shared" si="88"/>
        <v>15</v>
      </c>
      <c r="AD70" s="73">
        <v>1</v>
      </c>
      <c r="AE70" s="74">
        <f t="shared" si="89"/>
        <v>15</v>
      </c>
      <c r="AF70" s="161">
        <v>3</v>
      </c>
      <c r="AG70" s="162" t="s">
        <v>179</v>
      </c>
      <c r="AH70" s="71"/>
      <c r="AI70" s="74"/>
      <c r="AJ70" s="73"/>
      <c r="AK70" s="74"/>
      <c r="AL70" s="161"/>
      <c r="AM70" s="162"/>
      <c r="AN70" s="71"/>
      <c r="AO70" s="74"/>
      <c r="AP70" s="73"/>
      <c r="AQ70" s="74"/>
      <c r="AR70" s="161"/>
      <c r="AS70" s="162"/>
      <c r="AT70" s="71"/>
      <c r="AU70" s="74"/>
      <c r="AV70" s="73"/>
      <c r="AW70" s="74"/>
      <c r="AX70" s="161"/>
      <c r="AY70" s="162"/>
      <c r="AZ70" s="77">
        <f t="shared" si="96"/>
        <v>1</v>
      </c>
      <c r="BA70" s="74">
        <f t="shared" si="97"/>
        <v>15</v>
      </c>
      <c r="BB70" s="78">
        <f t="shared" si="98"/>
        <v>1</v>
      </c>
      <c r="BC70" s="74">
        <f t="shared" si="99"/>
        <v>15</v>
      </c>
      <c r="BD70" s="78">
        <f t="shared" si="100"/>
        <v>3</v>
      </c>
      <c r="BE70" s="79">
        <f t="shared" si="101"/>
        <v>2</v>
      </c>
      <c r="BF70" s="163" t="s">
        <v>212</v>
      </c>
      <c r="BG70" s="163" t="s">
        <v>212</v>
      </c>
    </row>
    <row r="71" spans="1:59" ht="15.75" customHeight="1" thickBot="1">
      <c r="A71" s="167"/>
      <c r="B71" s="69" t="s">
        <v>213</v>
      </c>
      <c r="C71" s="168" t="s">
        <v>214</v>
      </c>
      <c r="D71" s="71"/>
      <c r="E71" s="74"/>
      <c r="F71" s="73"/>
      <c r="G71" s="74"/>
      <c r="H71" s="73"/>
      <c r="I71" s="160"/>
      <c r="J71" s="71"/>
      <c r="K71" s="74"/>
      <c r="L71" s="73"/>
      <c r="M71" s="74"/>
      <c r="N71" s="73"/>
      <c r="O71" s="160"/>
      <c r="P71" s="71"/>
      <c r="Q71" s="74"/>
      <c r="R71" s="73"/>
      <c r="S71" s="74"/>
      <c r="T71" s="73"/>
      <c r="U71" s="160"/>
      <c r="V71" s="71"/>
      <c r="W71" s="74"/>
      <c r="X71" s="73"/>
      <c r="Y71" s="74"/>
      <c r="Z71" s="73"/>
      <c r="AA71" s="160"/>
      <c r="AB71" s="71">
        <v>1</v>
      </c>
      <c r="AC71" s="74">
        <f t="shared" si="88"/>
        <v>15</v>
      </c>
      <c r="AD71" s="73">
        <v>1</v>
      </c>
      <c r="AE71" s="74">
        <f t="shared" si="89"/>
        <v>15</v>
      </c>
      <c r="AF71" s="161">
        <v>3</v>
      </c>
      <c r="AG71" s="162" t="s">
        <v>57</v>
      </c>
      <c r="AH71" s="71"/>
      <c r="AI71" s="74"/>
      <c r="AJ71" s="73"/>
      <c r="AK71" s="74"/>
      <c r="AL71" s="161"/>
      <c r="AM71" s="162"/>
      <c r="AN71" s="71"/>
      <c r="AO71" s="74"/>
      <c r="AP71" s="73"/>
      <c r="AQ71" s="74"/>
      <c r="AR71" s="161"/>
      <c r="AS71" s="162"/>
      <c r="AT71" s="71"/>
      <c r="AU71" s="74"/>
      <c r="AV71" s="73"/>
      <c r="AW71" s="74"/>
      <c r="AX71" s="161"/>
      <c r="AY71" s="162"/>
      <c r="AZ71" s="77">
        <f t="shared" si="96"/>
        <v>1</v>
      </c>
      <c r="BA71" s="74">
        <f t="shared" si="97"/>
        <v>15</v>
      </c>
      <c r="BB71" s="78">
        <f t="shared" si="98"/>
        <v>1</v>
      </c>
      <c r="BC71" s="74">
        <f t="shared" si="99"/>
        <v>15</v>
      </c>
      <c r="BD71" s="78">
        <f t="shared" si="100"/>
        <v>3</v>
      </c>
      <c r="BE71" s="79">
        <f t="shared" si="101"/>
        <v>2</v>
      </c>
      <c r="BF71" s="163"/>
      <c r="BG71" s="163"/>
    </row>
    <row r="72" spans="1:59" s="58" customFormat="1" ht="15.75" customHeight="1" thickBot="1">
      <c r="A72" s="119"/>
      <c r="B72" s="120"/>
      <c r="C72" s="169" t="s">
        <v>215</v>
      </c>
      <c r="D72" s="122" t="str">
        <f>IF(SUM(D58:D71)=0,"",SUM(D58:D71))</f>
        <v/>
      </c>
      <c r="E72" s="123" t="str">
        <f>IF(SUM(D58:D71)*15=0,"",SUM(D58:D71)*15)</f>
        <v/>
      </c>
      <c r="F72" s="123" t="str">
        <f>IF(SUM(F58:F71)=0,"",SUM(F58:F71))</f>
        <v/>
      </c>
      <c r="G72" s="123" t="str">
        <f>IF(SUM(F58:F71)*15=0,"",SUM(F58:F71)*15)</f>
        <v/>
      </c>
      <c r="H72" s="123" t="str">
        <f>IF(SUM(H58:H71)=0,"",SUM(H58:H71))</f>
        <v/>
      </c>
      <c r="I72" s="117" t="str">
        <f>IF(SUM(D58:D71)+SUM(F58:F71)=0,"",SUM(D58:D71)+SUM(F58:F71))</f>
        <v/>
      </c>
      <c r="J72" s="122" t="str">
        <f>IF(SUM(J58:J71)=0,"",SUM(J58:J71))</f>
        <v/>
      </c>
      <c r="K72" s="123" t="str">
        <f>IF(SUM(J58:J71)*15=0,"",SUM(J58:J71)*15)</f>
        <v/>
      </c>
      <c r="L72" s="123">
        <f>IF(SUM(L58:L71)=0,"",SUM(L58:L71))</f>
        <v>1</v>
      </c>
      <c r="M72" s="123">
        <f>IF(SUM(L58:L71)*15=0,"",SUM(L58:L71)*15)</f>
        <v>15</v>
      </c>
      <c r="N72" s="170">
        <f>IF(SUM(N58:N71)=0,"",SUM(N58:N71))</f>
        <v>2</v>
      </c>
      <c r="O72" s="117">
        <f>IF(SUM(J58:J71)+SUM(L58:L71)=0,"",SUM(J58:J71)+SUM(L58:L71))</f>
        <v>1</v>
      </c>
      <c r="P72" s="122">
        <f>IF(SUM(P58:P71)=0,"",SUM(P58:P71))</f>
        <v>1</v>
      </c>
      <c r="Q72" s="123">
        <f>IF(SUM(P58:P71)*15=0,"",SUM(P58:P71)*15)</f>
        <v>15</v>
      </c>
      <c r="R72" s="123" t="str">
        <f>IF(SUM(R58:R71)=0,"",SUM(R58:R71))</f>
        <v/>
      </c>
      <c r="S72" s="123" t="str">
        <f>IF(SUM(R58:R71)*15=0,"",SUM(R58:R71)*15)</f>
        <v/>
      </c>
      <c r="T72" s="170">
        <f>IF(SUM(T58:T71)=0,"",SUM(T58:T71))</f>
        <v>2</v>
      </c>
      <c r="U72" s="117">
        <f>IF(SUM(P58:P71)+SUM(R58:R71)=0,"",SUM(P58:P71)+SUM(R58:R71))</f>
        <v>1</v>
      </c>
      <c r="V72" s="122">
        <f>IF(SUM(V58:V71)=0,"",SUM(V58:V71))</f>
        <v>12</v>
      </c>
      <c r="W72" s="123">
        <f>IF(SUM(V58:V71)*15=0,"",SUM(V58:V71)*15)</f>
        <v>180</v>
      </c>
      <c r="X72" s="123">
        <f>IF(SUM(X58:X71)=0,"",SUM(X58:X71))</f>
        <v>7</v>
      </c>
      <c r="Y72" s="123">
        <f>IF(SUM(X58:X71)*15=0,"",SUM(X58:X71)*15)</f>
        <v>105</v>
      </c>
      <c r="Z72" s="170">
        <f>IF(SUM(Z58:Z71)=0,"",SUM(Z58:Z71))</f>
        <v>22</v>
      </c>
      <c r="AA72" s="117">
        <f>IF(SUM(V58:V71)+SUM(X58:X71)=0,"",SUM(V58:V71)+SUM(X58:X71))</f>
        <v>19</v>
      </c>
      <c r="AB72" s="122">
        <f>IF(SUM(AB58:AB71)=0,"",SUM(AB58:AB71))</f>
        <v>11</v>
      </c>
      <c r="AC72" s="123">
        <f>IF(SUM(AB58:AB71)*15=0,"",SUM(AB58:AB71)*15)</f>
        <v>165</v>
      </c>
      <c r="AD72" s="123">
        <f>IF(SUM(AD58:AD71)=0,"",SUM(AD58:AD71))</f>
        <v>13</v>
      </c>
      <c r="AE72" s="123">
        <f>IF(SUM(AD58:AD71)*15=0,"",SUM(AD58:AD71)*15)</f>
        <v>195</v>
      </c>
      <c r="AF72" s="170">
        <f>IF(SUM(AF58:AF71)=0,"",SUM(AF58:AF71))</f>
        <v>30</v>
      </c>
      <c r="AG72" s="118">
        <f>IF(SUM(AB58:AB71)+SUM(AD58:AD71)=0,"",SUM(AB58:AB71)+SUM(AD58:AD71))</f>
        <v>24</v>
      </c>
      <c r="AH72" s="122" t="str">
        <f>IF(SUM(AH58:AH71)=0,"",SUM(AH58:AH71))</f>
        <v/>
      </c>
      <c r="AI72" s="123" t="str">
        <f>IF(SUM(AH58:AH71)*15=0,"",SUM(AH58:AH71)*15)</f>
        <v/>
      </c>
      <c r="AJ72" s="123" t="str">
        <f>IF(SUM(AJ58:AJ71)=0,"",SUM(AJ58:AJ71))</f>
        <v/>
      </c>
      <c r="AK72" s="123" t="str">
        <f>IF(SUM(AJ58:AJ71)*15=0,"",SUM(AJ58:AJ71)*15)</f>
        <v/>
      </c>
      <c r="AL72" s="123" t="str">
        <f>IF(SUM(AL58:AL71)=0,"",SUM(AL58:AL71))</f>
        <v/>
      </c>
      <c r="AM72" s="118" t="str">
        <f>IF(SUM(AH58:AH71)+SUM(AJ58:AJ71)=0,"",SUM(AH58:AH71)+SUM(AJ58:AJ71))</f>
        <v/>
      </c>
      <c r="AN72" s="122" t="str">
        <f>IF(SUM(AN58:AN71)=0,"",SUM(AN58:AN71))</f>
        <v/>
      </c>
      <c r="AO72" s="123" t="str">
        <f>IF(SUM(AN58:AN71)*15=0,"",SUM(AN58:AN71)*15)</f>
        <v/>
      </c>
      <c r="AP72" s="123" t="str">
        <f>IF(SUM(AP58:AP71)=0,"",SUM(AP58:AP71))</f>
        <v/>
      </c>
      <c r="AQ72" s="123" t="str">
        <f>IF(SUM(AP58:AP71)*15=0,"",SUM(AP58:AP71)*15)</f>
        <v/>
      </c>
      <c r="AR72" s="123" t="str">
        <f>IF(SUM(AR58:AR71)=0,"",SUM(AR58:AR71))</f>
        <v/>
      </c>
      <c r="AS72" s="118" t="str">
        <f>IF(SUM(AN58:AN71)+SUM(AP58:AP71)=0,"",SUM(AN58:AN71)+SUM(AP58:AP71))</f>
        <v/>
      </c>
      <c r="AT72" s="122" t="str">
        <f>IF(SUM(AT58:AT71)=0,"",SUM(AT58:AT71))</f>
        <v/>
      </c>
      <c r="AU72" s="123" t="str">
        <f>IF(SUM(AT58:AT71)*15=0,"",SUM(AT58:AT71)*15)</f>
        <v/>
      </c>
      <c r="AV72" s="123" t="str">
        <f>IF(SUM(AV58:AV71)=0,"",SUM(AV58:AV71))</f>
        <v/>
      </c>
      <c r="AW72" s="123" t="str">
        <f>IF(SUM(AV58:AV71)*15=0,"",SUM(AV58:AV71)*15)</f>
        <v/>
      </c>
      <c r="AX72" s="123" t="str">
        <f>IF(SUM(AX58:AX71)=0,"",SUM(AX58:AX71))</f>
        <v/>
      </c>
      <c r="AY72" s="118" t="str">
        <f>IF(SUM(AT58:AT71)+SUM(AV58:AV71)=0,"",SUM(AT58:AT71)+SUM(AV58:AV71))</f>
        <v/>
      </c>
      <c r="AZ72" s="128">
        <f>IF(SUM(AZ58:AZ71)=0,"",SUM(AZ58:AZ71))</f>
        <v>24</v>
      </c>
      <c r="BA72" s="123">
        <f>IF(SUM(AZ58:AZ71)*15=0,"",SUM(AZ58:AZ71)*15)</f>
        <v>360</v>
      </c>
      <c r="BB72" s="123">
        <f>IF(SUM(BB58:BB71)=0,"",SUM(BB58:BB71))</f>
        <v>21</v>
      </c>
      <c r="BC72" s="123">
        <f>IF(SUM(BB58:BB71)*15=0,"",SUM(BB58:BB71)*15)</f>
        <v>315</v>
      </c>
      <c r="BD72" s="123">
        <f>IF(SUM(BD58:BD71)=0,"",SUM(BD58:BD71))</f>
        <v>56</v>
      </c>
      <c r="BE72" s="118">
        <f>IF(SUM(AZ58:AZ71)+SUM(BB58:BB71)=0,"",SUM(AZ58:AZ71)+SUM(BB58:BB71))</f>
        <v>45</v>
      </c>
      <c r="BF72" s="163"/>
      <c r="BG72" s="163"/>
    </row>
    <row r="73" spans="1:59" s="178" customFormat="1" ht="15.75" customHeight="1">
      <c r="A73" s="171" t="s">
        <v>216</v>
      </c>
      <c r="B73" s="172"/>
      <c r="C73" s="173" t="s">
        <v>217</v>
      </c>
      <c r="D73" s="174"/>
      <c r="E73" s="174"/>
      <c r="F73" s="174"/>
      <c r="G73" s="174"/>
      <c r="H73" s="174"/>
      <c r="I73" s="175"/>
      <c r="J73" s="174"/>
      <c r="K73" s="174"/>
      <c r="L73" s="174"/>
      <c r="M73" s="174"/>
      <c r="N73" s="174"/>
      <c r="O73" s="175"/>
      <c r="P73" s="174"/>
      <c r="Q73" s="174"/>
      <c r="R73" s="174"/>
      <c r="S73" s="174"/>
      <c r="T73" s="174"/>
      <c r="U73" s="175"/>
      <c r="V73" s="174"/>
      <c r="W73" s="174"/>
      <c r="X73" s="174"/>
      <c r="Y73" s="174"/>
      <c r="Z73" s="174"/>
      <c r="AA73" s="175"/>
      <c r="AB73" s="174"/>
      <c r="AC73" s="174"/>
      <c r="AD73" s="174"/>
      <c r="AE73" s="174"/>
      <c r="AF73" s="174"/>
      <c r="AG73" s="175"/>
      <c r="AH73" s="174"/>
      <c r="AI73" s="174"/>
      <c r="AJ73" s="174"/>
      <c r="AK73" s="174"/>
      <c r="AL73" s="174"/>
      <c r="AM73" s="175"/>
      <c r="AN73" s="174"/>
      <c r="AO73" s="174"/>
      <c r="AP73" s="174"/>
      <c r="AQ73" s="174"/>
      <c r="AR73" s="174"/>
      <c r="AS73" s="175"/>
      <c r="AT73" s="174"/>
      <c r="AU73" s="174"/>
      <c r="AV73" s="174"/>
      <c r="AW73" s="174"/>
      <c r="AX73" s="174"/>
      <c r="AY73" s="175"/>
      <c r="AZ73" s="176"/>
      <c r="BA73" s="174"/>
      <c r="BB73" s="174"/>
      <c r="BC73" s="174"/>
      <c r="BD73" s="174"/>
      <c r="BE73" s="175"/>
      <c r="BF73" s="177"/>
      <c r="BG73" s="177"/>
    </row>
    <row r="74" spans="1:59" ht="15.75" customHeight="1">
      <c r="A74" s="68" t="s">
        <v>218</v>
      </c>
      <c r="B74" s="179" t="s">
        <v>219</v>
      </c>
      <c r="C74" s="180" t="s">
        <v>220</v>
      </c>
      <c r="D74" s="71"/>
      <c r="E74" s="74" t="str">
        <f t="shared" ref="E74:E80" si="102">IF(D74*15=0,"",D74*15)</f>
        <v/>
      </c>
      <c r="F74" s="73"/>
      <c r="G74" s="74" t="str">
        <f t="shared" ref="G74:G80" si="103">IF(F74*15=0,"",F74*15)</f>
        <v/>
      </c>
      <c r="H74" s="73"/>
      <c r="I74" s="160"/>
      <c r="J74" s="71"/>
      <c r="K74" s="74" t="str">
        <f t="shared" ref="K74:K80" si="104">IF(J74*15=0,"",J74*15)</f>
        <v/>
      </c>
      <c r="L74" s="73"/>
      <c r="M74" s="74" t="str">
        <f t="shared" ref="M74:M80" si="105">IF(L74*15=0,"",L74*15)</f>
        <v/>
      </c>
      <c r="N74" s="73"/>
      <c r="O74" s="160"/>
      <c r="P74" s="71"/>
      <c r="Q74" s="74" t="str">
        <f t="shared" ref="Q74:Q80" si="106">IF(P74*15=0,"",P74*15)</f>
        <v/>
      </c>
      <c r="R74" s="73"/>
      <c r="S74" s="74" t="str">
        <f t="shared" ref="S74:S80" si="107">IF(R74*15=0,"",R74*15)</f>
        <v/>
      </c>
      <c r="T74" s="73"/>
      <c r="U74" s="160"/>
      <c r="V74" s="71"/>
      <c r="W74" s="74" t="str">
        <f t="shared" ref="W74:W80" si="108">IF(V74*15=0,"",V74*15)</f>
        <v/>
      </c>
      <c r="X74" s="73"/>
      <c r="Y74" s="74" t="str">
        <f t="shared" ref="Y74:Y80" si="109">IF(X74*15=0,"",X74*15)</f>
        <v/>
      </c>
      <c r="Z74" s="73"/>
      <c r="AA74" s="160"/>
      <c r="AB74" s="71"/>
      <c r="AC74" s="74" t="str">
        <f t="shared" ref="AC74:AC80" si="110">IF(AB74*15=0,"",AB74*15)</f>
        <v/>
      </c>
      <c r="AD74" s="73"/>
      <c r="AE74" s="74" t="str">
        <f t="shared" ref="AE74:AE80" si="111">IF(AD74*15=0,"",AD74*15)</f>
        <v/>
      </c>
      <c r="AF74" s="161"/>
      <c r="AG74" s="162"/>
      <c r="AH74" s="71">
        <v>1</v>
      </c>
      <c r="AI74" s="74">
        <f t="shared" ref="AI74:AI80" si="112">IF(AH74*15=0,"",AH74*15)</f>
        <v>15</v>
      </c>
      <c r="AJ74" s="73">
        <v>1</v>
      </c>
      <c r="AK74" s="74">
        <f t="shared" ref="AK74:AK80" si="113">IF(AJ74*15=0,"",AJ74*15)</f>
        <v>15</v>
      </c>
      <c r="AL74" s="161">
        <v>3</v>
      </c>
      <c r="AM74" s="162" t="s">
        <v>31</v>
      </c>
      <c r="AN74" s="71"/>
      <c r="AO74" s="74" t="str">
        <f t="shared" ref="AO74:AO80" si="114">IF(AN74*15=0,"",AN74*15)</f>
        <v/>
      </c>
      <c r="AP74" s="73"/>
      <c r="AQ74" s="74" t="str">
        <f t="shared" ref="AQ74:AQ80" si="115">IF(AP74*15=0,"",AP74*15)</f>
        <v/>
      </c>
      <c r="AR74" s="161"/>
      <c r="AS74" s="162"/>
      <c r="AT74" s="71"/>
      <c r="AU74" s="74" t="str">
        <f t="shared" ref="AU74:AU80" si="116">IF(AT74*15=0,"",AT74*15)</f>
        <v/>
      </c>
      <c r="AV74" s="73"/>
      <c r="AW74" s="74" t="str">
        <f t="shared" ref="AW74:AW80" si="117">IF(AV74*15=0,"",AV74*15)</f>
        <v/>
      </c>
      <c r="AX74" s="161"/>
      <c r="AY74" s="162"/>
      <c r="AZ74" s="77">
        <f t="shared" ref="AZ74:AZ80" si="118">IF(D74+J74+P74+V74+AB74+AH74+AN74+AT74=0,"",D74+J74+P74+V74+AB74+AH74+AN74+AT74)</f>
        <v>1</v>
      </c>
      <c r="BA74" s="74">
        <f t="shared" ref="BA74:BA80" si="119">IF((D74+J74+P74+V74+AB74+AH74+AN74+AT74)*15=0,"",(D74+J74+P74+V74+AB74+AH74+AN74+AT74)*15)</f>
        <v>15</v>
      </c>
      <c r="BB74" s="78">
        <f t="shared" ref="BB74:BB80" si="120">IF(F74+L74+R74+X74+AD74+AJ74+AP74+AV74=0,"",F74+L74+R74+X74+AD74+AJ74+AP74+AV74)</f>
        <v>1</v>
      </c>
      <c r="BC74" s="74">
        <f t="shared" ref="BC74:BC80" si="121">IF((F74+L74+R74+X74+AD74+AJ74+AP74+AV74)*15=0,"",(F74+L74+R74+X74+AD74+AJ74+AP74+AV74)*15)</f>
        <v>15</v>
      </c>
      <c r="BD74" s="78">
        <f t="shared" ref="BD74:BD80" si="122">IF(H74+N74+T74+Z74+AF74+AL74+AR74+AX74=0,"",H74+N74+T74+Z74+AF74+AL74+AR74+AX74)</f>
        <v>3</v>
      </c>
      <c r="BE74" s="79">
        <f t="shared" ref="BE74:BE80" si="123">IF((D74+J74+P74+V74+AB74+F74+L74+R74+X74+AD74+AH74+AN74+AT74+AF74+AP74+AV74)=0,"",(D74+J74+P74+V74+AB74+F74+L74+R74+X74+AD74+AH74+AN74+AT74+AJ74+AP74+AV74))</f>
        <v>2</v>
      </c>
      <c r="BF74" s="163" t="s">
        <v>198</v>
      </c>
      <c r="BG74" s="163" t="s">
        <v>221</v>
      </c>
    </row>
    <row r="75" spans="1:59" ht="15.75" customHeight="1">
      <c r="A75" s="68" t="s">
        <v>222</v>
      </c>
      <c r="B75" s="179" t="s">
        <v>219</v>
      </c>
      <c r="C75" s="181" t="s">
        <v>223</v>
      </c>
      <c r="D75" s="71"/>
      <c r="E75" s="74" t="str">
        <f t="shared" si="102"/>
        <v/>
      </c>
      <c r="F75" s="73"/>
      <c r="G75" s="74" t="str">
        <f t="shared" si="103"/>
        <v/>
      </c>
      <c r="H75" s="73"/>
      <c r="I75" s="160"/>
      <c r="J75" s="71"/>
      <c r="K75" s="74" t="str">
        <f t="shared" si="104"/>
        <v/>
      </c>
      <c r="L75" s="73"/>
      <c r="M75" s="74" t="str">
        <f t="shared" si="105"/>
        <v/>
      </c>
      <c r="N75" s="73"/>
      <c r="O75" s="160"/>
      <c r="P75" s="71"/>
      <c r="Q75" s="74" t="str">
        <f t="shared" si="106"/>
        <v/>
      </c>
      <c r="R75" s="73"/>
      <c r="S75" s="74" t="str">
        <f t="shared" si="107"/>
        <v/>
      </c>
      <c r="T75" s="73"/>
      <c r="U75" s="160"/>
      <c r="V75" s="71"/>
      <c r="W75" s="74" t="str">
        <f t="shared" si="108"/>
        <v/>
      </c>
      <c r="X75" s="73"/>
      <c r="Y75" s="74" t="str">
        <f t="shared" si="109"/>
        <v/>
      </c>
      <c r="Z75" s="73"/>
      <c r="AA75" s="160"/>
      <c r="AB75" s="71"/>
      <c r="AC75" s="74" t="str">
        <f t="shared" si="110"/>
        <v/>
      </c>
      <c r="AD75" s="73"/>
      <c r="AE75" s="74" t="str">
        <f t="shared" si="111"/>
        <v/>
      </c>
      <c r="AF75" s="161"/>
      <c r="AG75" s="162"/>
      <c r="AH75" s="71">
        <v>4</v>
      </c>
      <c r="AI75" s="74">
        <f t="shared" si="112"/>
        <v>60</v>
      </c>
      <c r="AJ75" s="73">
        <v>2</v>
      </c>
      <c r="AK75" s="74">
        <f t="shared" si="113"/>
        <v>30</v>
      </c>
      <c r="AL75" s="161">
        <v>6</v>
      </c>
      <c r="AM75" s="162" t="s">
        <v>224</v>
      </c>
      <c r="AN75" s="71"/>
      <c r="AO75" s="74" t="str">
        <f t="shared" si="114"/>
        <v/>
      </c>
      <c r="AP75" s="73"/>
      <c r="AQ75" s="74" t="str">
        <f t="shared" si="115"/>
        <v/>
      </c>
      <c r="AR75" s="161"/>
      <c r="AS75" s="162"/>
      <c r="AT75" s="71"/>
      <c r="AU75" s="74" t="str">
        <f t="shared" si="116"/>
        <v/>
      </c>
      <c r="AV75" s="73"/>
      <c r="AW75" s="74" t="str">
        <f t="shared" si="117"/>
        <v/>
      </c>
      <c r="AX75" s="161"/>
      <c r="AY75" s="162"/>
      <c r="AZ75" s="77">
        <f t="shared" si="118"/>
        <v>4</v>
      </c>
      <c r="BA75" s="74">
        <f t="shared" si="119"/>
        <v>60</v>
      </c>
      <c r="BB75" s="78">
        <f t="shared" si="120"/>
        <v>2</v>
      </c>
      <c r="BC75" s="74">
        <f t="shared" si="121"/>
        <v>30</v>
      </c>
      <c r="BD75" s="78">
        <f t="shared" si="122"/>
        <v>6</v>
      </c>
      <c r="BE75" s="79">
        <f t="shared" si="123"/>
        <v>6</v>
      </c>
      <c r="BF75" s="163" t="s">
        <v>212</v>
      </c>
      <c r="BG75" s="163" t="s">
        <v>212</v>
      </c>
    </row>
    <row r="76" spans="1:59" ht="15.75" customHeight="1">
      <c r="A76" s="68" t="s">
        <v>225</v>
      </c>
      <c r="B76" s="179" t="s">
        <v>219</v>
      </c>
      <c r="C76" s="181" t="s">
        <v>226</v>
      </c>
      <c r="D76" s="71"/>
      <c r="E76" s="74" t="str">
        <f t="shared" si="102"/>
        <v/>
      </c>
      <c r="F76" s="73"/>
      <c r="G76" s="74" t="str">
        <f t="shared" si="103"/>
        <v/>
      </c>
      <c r="H76" s="73"/>
      <c r="I76" s="160"/>
      <c r="J76" s="71"/>
      <c r="K76" s="74" t="str">
        <f t="shared" si="104"/>
        <v/>
      </c>
      <c r="L76" s="73"/>
      <c r="M76" s="74" t="str">
        <f t="shared" si="105"/>
        <v/>
      </c>
      <c r="N76" s="73"/>
      <c r="O76" s="160"/>
      <c r="P76" s="71"/>
      <c r="Q76" s="74" t="str">
        <f t="shared" si="106"/>
        <v/>
      </c>
      <c r="R76" s="73"/>
      <c r="S76" s="74" t="str">
        <f t="shared" si="107"/>
        <v/>
      </c>
      <c r="T76" s="73"/>
      <c r="U76" s="160"/>
      <c r="V76" s="71"/>
      <c r="W76" s="74" t="str">
        <f t="shared" si="108"/>
        <v/>
      </c>
      <c r="X76" s="73"/>
      <c r="Y76" s="74" t="str">
        <f t="shared" si="109"/>
        <v/>
      </c>
      <c r="Z76" s="73"/>
      <c r="AA76" s="160"/>
      <c r="AB76" s="71"/>
      <c r="AC76" s="74" t="str">
        <f t="shared" si="110"/>
        <v/>
      </c>
      <c r="AD76" s="73"/>
      <c r="AE76" s="74" t="str">
        <f t="shared" si="111"/>
        <v/>
      </c>
      <c r="AF76" s="161"/>
      <c r="AG76" s="162"/>
      <c r="AH76" s="71">
        <v>2</v>
      </c>
      <c r="AI76" s="74">
        <f t="shared" si="112"/>
        <v>30</v>
      </c>
      <c r="AJ76" s="73">
        <v>2</v>
      </c>
      <c r="AK76" s="74">
        <f t="shared" si="113"/>
        <v>30</v>
      </c>
      <c r="AL76" s="161">
        <v>6</v>
      </c>
      <c r="AM76" s="162" t="s">
        <v>31</v>
      </c>
      <c r="AN76" s="71"/>
      <c r="AO76" s="74" t="str">
        <f t="shared" si="114"/>
        <v/>
      </c>
      <c r="AP76" s="73"/>
      <c r="AQ76" s="74" t="str">
        <f t="shared" si="115"/>
        <v/>
      </c>
      <c r="AR76" s="161"/>
      <c r="AS76" s="162"/>
      <c r="AT76" s="71"/>
      <c r="AU76" s="74" t="str">
        <f t="shared" si="116"/>
        <v/>
      </c>
      <c r="AV76" s="73"/>
      <c r="AW76" s="74" t="str">
        <f t="shared" si="117"/>
        <v/>
      </c>
      <c r="AX76" s="161"/>
      <c r="AY76" s="162"/>
      <c r="AZ76" s="77">
        <f t="shared" si="118"/>
        <v>2</v>
      </c>
      <c r="BA76" s="74">
        <f t="shared" si="119"/>
        <v>30</v>
      </c>
      <c r="BB76" s="78">
        <f t="shared" si="120"/>
        <v>2</v>
      </c>
      <c r="BC76" s="74">
        <f t="shared" si="121"/>
        <v>30</v>
      </c>
      <c r="BD76" s="78">
        <f t="shared" si="122"/>
        <v>6</v>
      </c>
      <c r="BE76" s="79">
        <f t="shared" si="123"/>
        <v>4</v>
      </c>
      <c r="BF76" s="165" t="s">
        <v>172</v>
      </c>
      <c r="BG76" s="165" t="s">
        <v>227</v>
      </c>
    </row>
    <row r="77" spans="1:59" ht="15.75" customHeight="1">
      <c r="A77" s="114" t="s">
        <v>228</v>
      </c>
      <c r="B77" s="179" t="s">
        <v>219</v>
      </c>
      <c r="C77" s="182" t="s">
        <v>229</v>
      </c>
      <c r="D77" s="71"/>
      <c r="E77" s="74" t="str">
        <f t="shared" si="102"/>
        <v/>
      </c>
      <c r="F77" s="73"/>
      <c r="G77" s="74" t="str">
        <f t="shared" si="103"/>
        <v/>
      </c>
      <c r="H77" s="73"/>
      <c r="I77" s="160"/>
      <c r="J77" s="71"/>
      <c r="K77" s="74" t="str">
        <f t="shared" si="104"/>
        <v/>
      </c>
      <c r="L77" s="73"/>
      <c r="M77" s="74" t="str">
        <f t="shared" si="105"/>
        <v/>
      </c>
      <c r="N77" s="73"/>
      <c r="O77" s="160"/>
      <c r="P77" s="71"/>
      <c r="Q77" s="74" t="str">
        <f t="shared" si="106"/>
        <v/>
      </c>
      <c r="R77" s="73"/>
      <c r="S77" s="74" t="str">
        <f t="shared" si="107"/>
        <v/>
      </c>
      <c r="T77" s="73"/>
      <c r="U77" s="160"/>
      <c r="V77" s="71"/>
      <c r="W77" s="74" t="str">
        <f t="shared" si="108"/>
        <v/>
      </c>
      <c r="X77" s="73"/>
      <c r="Y77" s="74" t="str">
        <f t="shared" si="109"/>
        <v/>
      </c>
      <c r="Z77" s="73"/>
      <c r="AA77" s="160"/>
      <c r="AB77" s="71"/>
      <c r="AC77" s="74" t="str">
        <f t="shared" si="110"/>
        <v/>
      </c>
      <c r="AD77" s="73"/>
      <c r="AE77" s="74" t="str">
        <f t="shared" si="111"/>
        <v/>
      </c>
      <c r="AF77" s="161"/>
      <c r="AG77" s="162"/>
      <c r="AH77" s="71"/>
      <c r="AI77" s="74"/>
      <c r="AJ77" s="73"/>
      <c r="AK77" s="74"/>
      <c r="AL77" s="161"/>
      <c r="AM77" s="162"/>
      <c r="AN77" s="183">
        <v>4</v>
      </c>
      <c r="AO77" s="184">
        <f t="shared" si="114"/>
        <v>60</v>
      </c>
      <c r="AP77" s="185">
        <v>2</v>
      </c>
      <c r="AQ77" s="184">
        <f t="shared" si="115"/>
        <v>30</v>
      </c>
      <c r="AR77" s="186">
        <v>7</v>
      </c>
      <c r="AS77" s="187" t="s">
        <v>230</v>
      </c>
      <c r="AT77" s="71"/>
      <c r="AU77" s="74" t="str">
        <f t="shared" si="116"/>
        <v/>
      </c>
      <c r="AV77" s="73"/>
      <c r="AW77" s="74" t="str">
        <f t="shared" si="117"/>
        <v/>
      </c>
      <c r="AX77" s="161"/>
      <c r="AY77" s="162"/>
      <c r="AZ77" s="77">
        <f t="shared" si="118"/>
        <v>4</v>
      </c>
      <c r="BA77" s="74">
        <f t="shared" si="119"/>
        <v>60</v>
      </c>
      <c r="BB77" s="78">
        <f t="shared" si="120"/>
        <v>2</v>
      </c>
      <c r="BC77" s="74">
        <f t="shared" si="121"/>
        <v>30</v>
      </c>
      <c r="BD77" s="78">
        <f t="shared" si="122"/>
        <v>7</v>
      </c>
      <c r="BE77" s="79">
        <f t="shared" si="123"/>
        <v>6</v>
      </c>
      <c r="BF77" s="159" t="s">
        <v>172</v>
      </c>
      <c r="BG77" s="165" t="s">
        <v>209</v>
      </c>
    </row>
    <row r="78" spans="1:59" ht="15.75" customHeight="1">
      <c r="A78" s="68" t="s">
        <v>231</v>
      </c>
      <c r="B78" s="179" t="s">
        <v>219</v>
      </c>
      <c r="C78" s="182" t="s">
        <v>232</v>
      </c>
      <c r="D78" s="71"/>
      <c r="E78" s="74" t="str">
        <f t="shared" si="102"/>
        <v/>
      </c>
      <c r="F78" s="73"/>
      <c r="G78" s="74" t="str">
        <f t="shared" si="103"/>
        <v/>
      </c>
      <c r="H78" s="73"/>
      <c r="I78" s="160"/>
      <c r="J78" s="71"/>
      <c r="K78" s="74" t="str">
        <f t="shared" si="104"/>
        <v/>
      </c>
      <c r="L78" s="73"/>
      <c r="M78" s="74" t="str">
        <f t="shared" si="105"/>
        <v/>
      </c>
      <c r="N78" s="73"/>
      <c r="O78" s="160"/>
      <c r="P78" s="71"/>
      <c r="Q78" s="74" t="str">
        <f t="shared" si="106"/>
        <v/>
      </c>
      <c r="R78" s="73"/>
      <c r="S78" s="74" t="str">
        <f t="shared" si="107"/>
        <v/>
      </c>
      <c r="T78" s="73"/>
      <c r="U78" s="160"/>
      <c r="V78" s="71"/>
      <c r="W78" s="74" t="str">
        <f t="shared" si="108"/>
        <v/>
      </c>
      <c r="X78" s="73"/>
      <c r="Y78" s="74" t="str">
        <f t="shared" si="109"/>
        <v/>
      </c>
      <c r="Z78" s="73"/>
      <c r="AA78" s="160"/>
      <c r="AB78" s="71"/>
      <c r="AC78" s="74" t="str">
        <f t="shared" si="110"/>
        <v/>
      </c>
      <c r="AD78" s="73"/>
      <c r="AE78" s="74" t="str">
        <f t="shared" si="111"/>
        <v/>
      </c>
      <c r="AF78" s="161"/>
      <c r="AG78" s="162"/>
      <c r="AH78" s="71">
        <v>1</v>
      </c>
      <c r="AI78" s="74">
        <f t="shared" ref="AI78" si="124">IF(AH78*15=0,"",AH78*15)</f>
        <v>15</v>
      </c>
      <c r="AJ78" s="185">
        <v>2</v>
      </c>
      <c r="AK78" s="184">
        <f t="shared" ref="AK78" si="125">IF(AJ78*15=0,"",AJ78*15)</f>
        <v>30</v>
      </c>
      <c r="AL78" s="161">
        <v>3</v>
      </c>
      <c r="AM78" s="162" t="s">
        <v>31</v>
      </c>
      <c r="AN78" s="71"/>
      <c r="AO78" s="74" t="str">
        <f t="shared" si="114"/>
        <v/>
      </c>
      <c r="AP78" s="73"/>
      <c r="AQ78" s="74" t="str">
        <f t="shared" si="115"/>
        <v/>
      </c>
      <c r="AR78" s="161"/>
      <c r="AS78" s="162"/>
      <c r="AT78" s="71"/>
      <c r="AU78" s="74" t="str">
        <f t="shared" si="116"/>
        <v/>
      </c>
      <c r="AV78" s="73"/>
      <c r="AW78" s="74" t="str">
        <f t="shared" si="117"/>
        <v/>
      </c>
      <c r="AX78" s="161"/>
      <c r="AY78" s="162"/>
      <c r="AZ78" s="77">
        <f t="shared" si="118"/>
        <v>1</v>
      </c>
      <c r="BA78" s="74">
        <f t="shared" si="119"/>
        <v>15</v>
      </c>
      <c r="BB78" s="78">
        <f t="shared" si="120"/>
        <v>2</v>
      </c>
      <c r="BC78" s="74">
        <f t="shared" si="121"/>
        <v>30</v>
      </c>
      <c r="BD78" s="78">
        <f t="shared" si="122"/>
        <v>3</v>
      </c>
      <c r="BE78" s="79">
        <f t="shared" si="123"/>
        <v>3</v>
      </c>
      <c r="BF78" s="159" t="s">
        <v>202</v>
      </c>
      <c r="BG78" s="165" t="s">
        <v>233</v>
      </c>
    </row>
    <row r="79" spans="1:59" ht="15.75" customHeight="1">
      <c r="A79" s="68" t="s">
        <v>234</v>
      </c>
      <c r="B79" s="179" t="s">
        <v>219</v>
      </c>
      <c r="C79" s="181" t="s">
        <v>235</v>
      </c>
      <c r="D79" s="71"/>
      <c r="E79" s="74" t="str">
        <f t="shared" si="102"/>
        <v/>
      </c>
      <c r="F79" s="73"/>
      <c r="G79" s="74" t="str">
        <f t="shared" si="103"/>
        <v/>
      </c>
      <c r="H79" s="73"/>
      <c r="I79" s="160"/>
      <c r="J79" s="71"/>
      <c r="K79" s="74" t="str">
        <f t="shared" si="104"/>
        <v/>
      </c>
      <c r="L79" s="73"/>
      <c r="M79" s="74" t="str">
        <f t="shared" si="105"/>
        <v/>
      </c>
      <c r="N79" s="73"/>
      <c r="O79" s="160"/>
      <c r="P79" s="71"/>
      <c r="Q79" s="74" t="str">
        <f t="shared" si="106"/>
        <v/>
      </c>
      <c r="R79" s="73"/>
      <c r="S79" s="74" t="str">
        <f t="shared" si="107"/>
        <v/>
      </c>
      <c r="T79" s="73"/>
      <c r="U79" s="160"/>
      <c r="V79" s="71"/>
      <c r="W79" s="74" t="str">
        <f t="shared" si="108"/>
        <v/>
      </c>
      <c r="X79" s="73"/>
      <c r="Y79" s="74" t="str">
        <f t="shared" si="109"/>
        <v/>
      </c>
      <c r="Z79" s="73"/>
      <c r="AA79" s="160"/>
      <c r="AB79" s="71"/>
      <c r="AC79" s="74" t="str">
        <f t="shared" si="110"/>
        <v/>
      </c>
      <c r="AD79" s="73"/>
      <c r="AE79" s="74" t="str">
        <f t="shared" si="111"/>
        <v/>
      </c>
      <c r="AF79" s="161"/>
      <c r="AG79" s="162"/>
      <c r="AH79" s="71">
        <v>1</v>
      </c>
      <c r="AI79" s="74">
        <f t="shared" si="112"/>
        <v>15</v>
      </c>
      <c r="AJ79" s="73">
        <v>1</v>
      </c>
      <c r="AK79" s="74">
        <f t="shared" si="113"/>
        <v>15</v>
      </c>
      <c r="AL79" s="161">
        <v>3</v>
      </c>
      <c r="AM79" s="162" t="s">
        <v>179</v>
      </c>
      <c r="AN79" s="71"/>
      <c r="AO79" s="74" t="str">
        <f t="shared" si="114"/>
        <v/>
      </c>
      <c r="AP79" s="73"/>
      <c r="AQ79" s="74" t="str">
        <f t="shared" si="115"/>
        <v/>
      </c>
      <c r="AR79" s="161"/>
      <c r="AS79" s="162"/>
      <c r="AT79" s="71"/>
      <c r="AU79" s="74" t="str">
        <f t="shared" si="116"/>
        <v/>
      </c>
      <c r="AV79" s="73"/>
      <c r="AW79" s="74" t="str">
        <f t="shared" si="117"/>
        <v/>
      </c>
      <c r="AX79" s="161"/>
      <c r="AY79" s="162"/>
      <c r="AZ79" s="77">
        <f t="shared" si="118"/>
        <v>1</v>
      </c>
      <c r="BA79" s="74">
        <f t="shared" si="119"/>
        <v>15</v>
      </c>
      <c r="BB79" s="78">
        <f t="shared" si="120"/>
        <v>1</v>
      </c>
      <c r="BC79" s="74">
        <f t="shared" si="121"/>
        <v>15</v>
      </c>
      <c r="BD79" s="78">
        <f t="shared" si="122"/>
        <v>3</v>
      </c>
      <c r="BE79" s="79">
        <f t="shared" si="123"/>
        <v>2</v>
      </c>
      <c r="BF79" s="163" t="s">
        <v>212</v>
      </c>
      <c r="BG79" s="163" t="s">
        <v>212</v>
      </c>
    </row>
    <row r="80" spans="1:59" ht="15.75" customHeight="1" thickBot="1">
      <c r="A80" s="167"/>
      <c r="B80" s="179" t="s">
        <v>213</v>
      </c>
      <c r="C80" s="188" t="s">
        <v>236</v>
      </c>
      <c r="D80" s="71"/>
      <c r="E80" s="74" t="str">
        <f t="shared" si="102"/>
        <v/>
      </c>
      <c r="F80" s="73"/>
      <c r="G80" s="74" t="str">
        <f t="shared" si="103"/>
        <v/>
      </c>
      <c r="H80" s="73"/>
      <c r="I80" s="160"/>
      <c r="J80" s="71"/>
      <c r="K80" s="74" t="str">
        <f t="shared" si="104"/>
        <v/>
      </c>
      <c r="L80" s="73"/>
      <c r="M80" s="74" t="str">
        <f t="shared" si="105"/>
        <v/>
      </c>
      <c r="N80" s="73"/>
      <c r="O80" s="160"/>
      <c r="P80" s="71"/>
      <c r="Q80" s="74" t="str">
        <f t="shared" si="106"/>
        <v/>
      </c>
      <c r="R80" s="73"/>
      <c r="S80" s="74" t="str">
        <f t="shared" si="107"/>
        <v/>
      </c>
      <c r="T80" s="73"/>
      <c r="U80" s="160"/>
      <c r="V80" s="71"/>
      <c r="W80" s="74" t="str">
        <f t="shared" si="108"/>
        <v/>
      </c>
      <c r="X80" s="73"/>
      <c r="Y80" s="74" t="str">
        <f t="shared" si="109"/>
        <v/>
      </c>
      <c r="Z80" s="73"/>
      <c r="AA80" s="160"/>
      <c r="AB80" s="71"/>
      <c r="AC80" s="74" t="str">
        <f t="shared" si="110"/>
        <v/>
      </c>
      <c r="AD80" s="73"/>
      <c r="AE80" s="74" t="str">
        <f t="shared" si="111"/>
        <v/>
      </c>
      <c r="AF80" s="161"/>
      <c r="AG80" s="162"/>
      <c r="AH80" s="71">
        <v>1</v>
      </c>
      <c r="AI80" s="74">
        <f t="shared" si="112"/>
        <v>15</v>
      </c>
      <c r="AJ80" s="73">
        <v>1</v>
      </c>
      <c r="AK80" s="74">
        <f t="shared" si="113"/>
        <v>15</v>
      </c>
      <c r="AL80" s="161">
        <v>3</v>
      </c>
      <c r="AM80" s="162" t="s">
        <v>57</v>
      </c>
      <c r="AN80" s="71"/>
      <c r="AO80" s="74" t="str">
        <f t="shared" si="114"/>
        <v/>
      </c>
      <c r="AP80" s="73"/>
      <c r="AQ80" s="74" t="str">
        <f t="shared" si="115"/>
        <v/>
      </c>
      <c r="AR80" s="161"/>
      <c r="AS80" s="162"/>
      <c r="AT80" s="71"/>
      <c r="AU80" s="74" t="str">
        <f t="shared" si="116"/>
        <v/>
      </c>
      <c r="AV80" s="73"/>
      <c r="AW80" s="74" t="str">
        <f t="shared" si="117"/>
        <v/>
      </c>
      <c r="AX80" s="161"/>
      <c r="AY80" s="162"/>
      <c r="AZ80" s="77">
        <f t="shared" si="118"/>
        <v>1</v>
      </c>
      <c r="BA80" s="74">
        <f t="shared" si="119"/>
        <v>15</v>
      </c>
      <c r="BB80" s="78">
        <f t="shared" si="120"/>
        <v>1</v>
      </c>
      <c r="BC80" s="74">
        <f t="shared" si="121"/>
        <v>15</v>
      </c>
      <c r="BD80" s="78">
        <f t="shared" si="122"/>
        <v>3</v>
      </c>
      <c r="BE80" s="79">
        <f t="shared" si="123"/>
        <v>2</v>
      </c>
      <c r="BF80" s="163"/>
      <c r="BG80" s="163"/>
    </row>
    <row r="81" spans="1:60" ht="15.75" customHeight="1" thickBot="1">
      <c r="A81" s="189"/>
      <c r="B81" s="190"/>
      <c r="C81" s="191" t="s">
        <v>237</v>
      </c>
      <c r="D81" s="122" t="str">
        <f>IF(SUM(D74:D80)=0,"",SUM(D74:D80))</f>
        <v/>
      </c>
      <c r="E81" s="123" t="str">
        <f>IF(SUM(D74:D80)*15=0,"",SUM(D74:D80)*15)</f>
        <v/>
      </c>
      <c r="F81" s="123" t="str">
        <f>IF(SUM(F74:F80)=0,"",SUM(F74:F80))</f>
        <v/>
      </c>
      <c r="G81" s="123" t="str">
        <f>IF(SUM(F74:F80)*15=0,"",SUM(F74:F80)*15)</f>
        <v/>
      </c>
      <c r="H81" s="123" t="str">
        <f>IF(SUM(H74:H80)=0,"",SUM(H74:H80))</f>
        <v/>
      </c>
      <c r="I81" s="117" t="str">
        <f>IF(SUM(D74:D80)+SUM(F74:F80)=0,"",SUM(D74:D80)+SUM(F74:F80))</f>
        <v/>
      </c>
      <c r="J81" s="122" t="str">
        <f>IF(SUM(J74:J80)=0,"",SUM(J74:J80))</f>
        <v/>
      </c>
      <c r="K81" s="123" t="str">
        <f>IF(SUM(J74:J80)*15=0,"",SUM(J74:J80)*15)</f>
        <v/>
      </c>
      <c r="L81" s="123" t="str">
        <f>IF(SUM(L74:L80)=0,"",SUM(L74:L80))</f>
        <v/>
      </c>
      <c r="M81" s="123" t="str">
        <f>IF(SUM(L74:L80)*15=0,"",SUM(L74:L80)*15)</f>
        <v/>
      </c>
      <c r="N81" s="123" t="str">
        <f>IF(SUM(N74:N80)=0,"",SUM(N74:N80))</f>
        <v/>
      </c>
      <c r="O81" s="117" t="str">
        <f>IF(SUM(J74:J80)+SUM(L74:L80)=0,"",SUM(J74:J80)+SUM(L74:L80))</f>
        <v/>
      </c>
      <c r="P81" s="122" t="str">
        <f>IF(SUM(P74:P80)=0,"",SUM(P74:P80))</f>
        <v/>
      </c>
      <c r="Q81" s="123" t="str">
        <f>IF(SUM(P74:P80)*15=0,"",SUM(P74:P80)*15)</f>
        <v/>
      </c>
      <c r="R81" s="123" t="str">
        <f>IF(SUM(R74:R80)=0,"",SUM(R74:R80))</f>
        <v/>
      </c>
      <c r="S81" s="123" t="str">
        <f>IF(SUM(R74:R80)*15=0,"",SUM(R74:R80)*15)</f>
        <v/>
      </c>
      <c r="T81" s="123" t="str">
        <f>IF(SUM(T74:T80)=0,"",SUM(T74:T80))</f>
        <v/>
      </c>
      <c r="U81" s="117" t="str">
        <f>IF(SUM(P74:P80)+SUM(R74:R80)=0,"",SUM(P74:P80)+SUM(R74:R80))</f>
        <v/>
      </c>
      <c r="V81" s="122" t="str">
        <f>IF(SUM(V74:V80)=0,"",SUM(V74:V80))</f>
        <v/>
      </c>
      <c r="W81" s="123" t="str">
        <f>IF(SUM(V74:V80)*15=0,"",SUM(V74:V80)*15)</f>
        <v/>
      </c>
      <c r="X81" s="123" t="str">
        <f>IF(SUM(X74:X80)=0,"",SUM(X74:X80))</f>
        <v/>
      </c>
      <c r="Y81" s="123" t="str">
        <f>IF(SUM(X74:X80)*15=0,"",SUM(X74:X80)*15)</f>
        <v/>
      </c>
      <c r="Z81" s="123" t="str">
        <f>IF(SUM(Z74:Z80)=0,"",SUM(Z74:Z80))</f>
        <v/>
      </c>
      <c r="AA81" s="117" t="str">
        <f>IF(SUM(V74:V80)+SUM(X74:X80)=0,"",SUM(V74:V80)+SUM(X74:X80))</f>
        <v/>
      </c>
      <c r="AB81" s="122" t="str">
        <f>IF(SUM(AB74:AB80)=0,"",SUM(AB74:AB80))</f>
        <v/>
      </c>
      <c r="AC81" s="123" t="str">
        <f>IF(SUM(AB74:AB80)*15=0,"",SUM(AB74:AB80)*15)</f>
        <v/>
      </c>
      <c r="AD81" s="123" t="str">
        <f>IF(SUM(AD74:AD80)=0,"",SUM(AD74:AD80))</f>
        <v/>
      </c>
      <c r="AE81" s="123" t="str">
        <f>IF(SUM(AD74:AD80)*15=0,"",SUM(AD74:AD80)*15)</f>
        <v/>
      </c>
      <c r="AF81" s="123" t="str">
        <f>IF(SUM(AF74:AF80)=0,"",SUM(AF74:AF80))</f>
        <v/>
      </c>
      <c r="AG81" s="117" t="str">
        <f>IF(SUM(AB74:AB80)+SUM(AD74:AD80)=0,"",SUM(AB74:AB80)+SUM(AD74:AD80))</f>
        <v/>
      </c>
      <c r="AH81" s="122">
        <f>IF(SUM(AH74:AH80)=0,"",SUM(AH74:AH80))</f>
        <v>10</v>
      </c>
      <c r="AI81" s="123">
        <f>IF(SUM(AH74:AH80)*15=0,"",SUM(AH74:AH80)*15)</f>
        <v>150</v>
      </c>
      <c r="AJ81" s="123">
        <f>IF(SUM(AJ74:AJ80)=0,"",SUM(AJ74:AJ80))</f>
        <v>9</v>
      </c>
      <c r="AK81" s="123">
        <f>IF(SUM(AJ74:AJ80)*15=0,"",SUM(AJ74:AJ80)*15)</f>
        <v>135</v>
      </c>
      <c r="AL81" s="123">
        <f>IF(SUM(AL74:AL80)=0,"",SUM(AL74:AL80))</f>
        <v>24</v>
      </c>
      <c r="AM81" s="117">
        <f>IF(SUM(AH74:AH80)+SUM(AJ74:AJ80)=0,"",SUM(AH74:AH80)+SUM(AJ74:AJ80))</f>
        <v>19</v>
      </c>
      <c r="AN81" s="122">
        <f>IF(SUM(AN74:AN80)=0,"",SUM(AN74:AN80))</f>
        <v>4</v>
      </c>
      <c r="AO81" s="123">
        <f>IF(SUM(AN74:AN80)*15=0,"",SUM(AN74:AN80)*15)</f>
        <v>60</v>
      </c>
      <c r="AP81" s="123">
        <f>IF(SUM(AP74:AP80)=0,"",SUM(AP74:AP80))</f>
        <v>2</v>
      </c>
      <c r="AQ81" s="123">
        <f>IF(SUM(AP74:AP80)*15=0,"",SUM(AP74:AP80)*15)</f>
        <v>30</v>
      </c>
      <c r="AR81" s="123">
        <f>IF(SUM(AR74:AR80)=0,"",SUM(AR74:AR80))</f>
        <v>7</v>
      </c>
      <c r="AS81" s="117">
        <f>IF(SUM(AN74:AN80)+SUM(AP74:AP80)=0,"",SUM(AN74:AN80)+SUM(AP74:AP80))</f>
        <v>6</v>
      </c>
      <c r="AT81" s="122" t="str">
        <f>IF(SUM(AT74:AT80)=0,"",SUM(AT74:AT80))</f>
        <v/>
      </c>
      <c r="AU81" s="123" t="str">
        <f>IF(SUM(AT74:AT80)*15=0,"",SUM(AT74:AT80)*15)</f>
        <v/>
      </c>
      <c r="AV81" s="123" t="str">
        <f>IF(SUM(AV74:AV80)=0,"",SUM(AV74:AV80))</f>
        <v/>
      </c>
      <c r="AW81" s="123" t="str">
        <f>IF(SUM(AV74:AV80)*15=0,"",SUM(AV74:AV80)*15)</f>
        <v/>
      </c>
      <c r="AX81" s="123" t="str">
        <f>IF(SUM(AX74:AX80)=0,"",SUM(AX74:AX80))</f>
        <v/>
      </c>
      <c r="AY81" s="117" t="str">
        <f>IF(SUM(AT74:AT80)+SUM(AV74:AV80)=0,"",SUM(AT74:AT80)+SUM(AV74:AV80))</f>
        <v/>
      </c>
      <c r="AZ81" s="128">
        <f>IF(SUM(AZ74:AZ80)=0,"",SUM(AZ74:AZ80))</f>
        <v>14</v>
      </c>
      <c r="BA81" s="123">
        <f>IF(SUM(AZ74:AZ80)*15=0,"",SUM(AZ74:AZ80)*15)</f>
        <v>210</v>
      </c>
      <c r="BB81" s="123">
        <f>IF(SUM(BB74:BB80)=0,"",SUM(BB74:BB80))</f>
        <v>11</v>
      </c>
      <c r="BC81" s="123">
        <f>IF(SUM(BB74:BB80)*15=0,"",SUM(BB74:BB80)*15)</f>
        <v>165</v>
      </c>
      <c r="BD81" s="123">
        <f>IF(SUM(BD74:BD80)=0,"",SUM(BD74:BD80))</f>
        <v>31</v>
      </c>
      <c r="BE81" s="118">
        <f>IF(SUM(AZ74:AZ80)+SUM(BB74:BB80)=0,"",SUM(AZ74:AZ80)+SUM(BB74:BB80))</f>
        <v>25</v>
      </c>
      <c r="BF81" s="163"/>
      <c r="BG81" s="163"/>
    </row>
    <row r="82" spans="1:60" s="178" customFormat="1" ht="15.75" customHeight="1" thickBot="1">
      <c r="A82" s="192"/>
      <c r="B82" s="193"/>
      <c r="C82" s="194" t="s">
        <v>238</v>
      </c>
      <c r="D82" s="122" t="str">
        <f>IF(SUM(D58:D71)+SUM(D74:D80)=0,"",SUM(D58:D71)+SUM(D74:D80))</f>
        <v/>
      </c>
      <c r="E82" s="123" t="str">
        <f>IF(SUM(D58:D71)+SUM(D74:D80)*15=0,"",(SUM(D58:D71)+SUM(D74:D80))*15)</f>
        <v/>
      </c>
      <c r="F82" s="123" t="str">
        <f>IF(SUM(F58:F71)+SUM(F74:F80)=0,"",SUM(F58:F71)+SUM(F74:F80))</f>
        <v/>
      </c>
      <c r="G82" s="123" t="str">
        <f>IF(SUM(F58:F71)+SUM(F74:F80)*15=0,"",SUM(F58:F71)+SUM(F74:F80)*15)</f>
        <v/>
      </c>
      <c r="H82" s="126" t="str">
        <f>IF(SUM(H58:H71)+SUM(H74:H80)=0,"",SUM(H58:H71)+SUM(H74:H80))</f>
        <v/>
      </c>
      <c r="I82" s="125" t="str">
        <f>IF(SUM(D58:D71)+SUM(D74:D80)+SUM(F58:F71)+SUM(F74:F80)=0,"",(SUM(D58:D71)+SUM(D74:D80)+SUM(F58:F71)+SUM(F74:F80)))</f>
        <v/>
      </c>
      <c r="J82" s="122" t="str">
        <f>IF(SUM(J58:J71)+SUM(J74:J80)=0,"",SUM(J58:J71)+SUM(J74:J80))</f>
        <v/>
      </c>
      <c r="K82" s="123" t="str">
        <f>IF(SUM(J58:J71)+SUM(J74:J80)*15=0,"",(SUM(J58:J71)+SUM(J74:J80))*15)</f>
        <v/>
      </c>
      <c r="L82" s="123">
        <f>IF(SUM(L58:L71)+SUM(L74:L80)=0,"",SUM(L58:L71)+SUM(L74:L80))</f>
        <v>1</v>
      </c>
      <c r="M82" s="123">
        <f>IF(SUM(L58:L71)+SUM(L74:L80)*15=0,"",(SUM(L58:L71)+SUM(L74:L80))*15)</f>
        <v>15</v>
      </c>
      <c r="N82" s="124">
        <f>IF(SUM(N58:N71)+SUM(N74:N80)=0,"",SUM(N58:N71)+SUM(N74:N80))</f>
        <v>2</v>
      </c>
      <c r="O82" s="125">
        <f>IF(SUM(J58:J71)+SUM(J74:J80)+SUM(L58:L71)+SUM(L74:L80)=0,"",(SUM(J58:J71)+SUM(J74:J80)+SUM(L58:L71)+SUM(L74:L80)))</f>
        <v>1</v>
      </c>
      <c r="P82" s="122">
        <f>IF(SUM(P58:P71)+SUM(P74:P80)=0,"",SUM(P58:P71)+SUM(P74:P80))</f>
        <v>1</v>
      </c>
      <c r="Q82" s="123">
        <f>IF(SUM(P58:P71)+SUM(P74:P80)*15=0,"",(SUM(P58:P71)+SUM(P74:P80))*15)</f>
        <v>15</v>
      </c>
      <c r="R82" s="123" t="str">
        <f>IF(SUM(R58:R71)+SUM(R74:R80)=0,"",SUM(R58:R71)+SUM(R74:R80))</f>
        <v/>
      </c>
      <c r="S82" s="123" t="str">
        <f>IF(SUM(R58:R71)+SUM(R74:R80)*15=0,"",(SUM(R58:R71)+SUM(R74:R80))*15)</f>
        <v/>
      </c>
      <c r="T82" s="124">
        <f>IF(SUM(T58:T71)+SUM(T74:T80)=0,"",SUM(T58:T71)+SUM(T74:T80))</f>
        <v>2</v>
      </c>
      <c r="U82" s="125">
        <f>IF(SUM(P58:P71)+SUM(P74:P80)+SUM(R58:R71)+SUM(R74:R80)=0,"",(SUM(P58:P71)+SUM(P74:P80)+SUM(R58:R71)+SUM(R74:R80)))</f>
        <v>1</v>
      </c>
      <c r="V82" s="122">
        <f>IF(SUM(V58:V71)+SUM(V74:V80)=0,"",SUM(V58:V71)+SUM(V74:V80))</f>
        <v>12</v>
      </c>
      <c r="W82" s="123">
        <f>IF(SUM(V58:V71)+SUM(V74:V80)*15=0,"",(SUM(V58:V71)+SUM(V74:V80))*15)</f>
        <v>180</v>
      </c>
      <c r="X82" s="123">
        <f>IF(SUM(X58:X71)+SUM(X74:X80)=0,"",SUM(X58:X71)+SUM(X74:X80))</f>
        <v>7</v>
      </c>
      <c r="Y82" s="123">
        <f>IF(SUM(X58:X71)+SUM(X74:X80)*15=0,"",(SUM(X58:X71)+SUM(X74:X80))*15)</f>
        <v>105</v>
      </c>
      <c r="Z82" s="124">
        <f>IF(SUM(Z58:Z71)+SUM(Z74:Z80)=0,"",SUM(Z58:Z71)+SUM(Z74:Z80))</f>
        <v>22</v>
      </c>
      <c r="AA82" s="125">
        <f>IF(SUM(V58:V71)+SUM(V74:V80)+SUM(X58:X71)+SUM(X74:X80)=0,"",(SUM(V58:V71)+SUM(V74:V80)+SUM(X58:X71)+SUM(X74:X80)))</f>
        <v>19</v>
      </c>
      <c r="AB82" s="122">
        <f>IF(SUM(AB58:AB71)+SUM(AB74:AB80)=0,"",SUM(AB58:AB71)+SUM(AB74:AB80))</f>
        <v>11</v>
      </c>
      <c r="AC82" s="123">
        <f>IF(SUM(AB58:AB71)+SUM(AB74:AB80)*15=0,"",(SUM(AB58:AB71)+SUM(AB74:AB80))*15)</f>
        <v>165</v>
      </c>
      <c r="AD82" s="123">
        <f>IF(SUM(AD58:AD71)+SUM(AD74:AD80)=0,"",SUM(AD58:AD71)+SUM(AD74:AD80))</f>
        <v>13</v>
      </c>
      <c r="AE82" s="123">
        <f>IF(SUM(AD58:AD71)+SUM(AD74:AD80)*15=0,"",(SUM(AD58:AD71)+SUM(AD74:AD80))*15)</f>
        <v>195</v>
      </c>
      <c r="AF82" s="124">
        <f>IF(SUM(AF58:AF71)+SUM(AF74:AF80)=0,"",SUM(AF58:AF71)+SUM(AF74:AF80))</f>
        <v>30</v>
      </c>
      <c r="AG82" s="125">
        <f>IF(SUM(AB58:AB71)+SUM(AB74:AB80)+SUM(AD58:AD71)+SUM(AD74:AD80)=0,"",(SUM(AB58:AB71)+SUM(AB74:AB80)+SUM(AD58:AD71)+SUM(AD74:AD80)))</f>
        <v>24</v>
      </c>
      <c r="AH82" s="122">
        <f>IF(SUM(AH58:AH71)+SUM(AH74:AH80)=0,"",SUM(AH58:AH71)+SUM(AH74:AH80))</f>
        <v>10</v>
      </c>
      <c r="AI82" s="123">
        <f>IF(SUM(AH58:AH71)+SUM(AH74:AH80)*15=0,"",(SUM(AH58:AH71)+SUM(AH74:AH80))*15)</f>
        <v>150</v>
      </c>
      <c r="AJ82" s="123">
        <f>IF(SUM(AJ58:AJ71)+SUM(AJ74:AJ80)=0,"",SUM(AJ58:AJ71)+SUM(AJ74:AJ80))</f>
        <v>9</v>
      </c>
      <c r="AK82" s="123">
        <f>IF(SUM(AJ58:AJ71)+SUM(AJ74:AJ80)*15=0,"",(SUM(AJ58:AJ71)+SUM(AJ74:AJ80))*15)</f>
        <v>135</v>
      </c>
      <c r="AL82" s="124">
        <f>IF(SUM(AL58:AL71)+SUM(AL74:AL80)=0,"",SUM(AL58:AL71)+SUM(AL74:AL80))</f>
        <v>24</v>
      </c>
      <c r="AM82" s="125">
        <f>IF(SUM(AH58:AH71)+SUM(AH74:AH80)+SUM(AJ58:AJ71)+SUM(AJ74:AJ80)=0,"",(SUM(AH58:AH71)+SUM(AH74:AH80)+SUM(AJ58:AJ71)+SUM(AJ74:AJ80)))</f>
        <v>19</v>
      </c>
      <c r="AN82" s="122">
        <f>IF(SUM(AN58:AN71)+SUM(AN74:AN80)=0,"",SUM(AN58:AN71)+SUM(AN74:AN80))</f>
        <v>4</v>
      </c>
      <c r="AO82" s="123">
        <f>IF(SUM(AN58:AN71)+SUM(AN74:AN80)*15=0,"",(SUM(AN58:AN71)+SUM(AN74:AN80))*15)</f>
        <v>60</v>
      </c>
      <c r="AP82" s="123">
        <f>IF(SUM(AP58:AP71)+SUM(AP74:AP80)=0,"",SUM(AP58:AP71)+SUM(AP74:AP80))</f>
        <v>2</v>
      </c>
      <c r="AQ82" s="123">
        <f>IF(SUM(AP58:AP71)+SUM(AP74:AP80)*15=0,"",(SUM(AP58:AP71)+SUM(AP74:AP80))*15)</f>
        <v>30</v>
      </c>
      <c r="AR82" s="126">
        <f>IF(SUM(AR58:AR71)+SUM(AR74:AR80)=0,"",SUM(AR58:AR71)+SUM(AR74:AR80))</f>
        <v>7</v>
      </c>
      <c r="AS82" s="125">
        <f>IF(SUM(AN58:AN71)+SUM(AN74:AN80)+SUM(AP58:AP71)+SUM(AP74:AP80)=0,"",(SUM(AN58:AN71)+SUM(AN74:AN80)+SUM(AP58:AP71)+SUM(AP74:AP80)))</f>
        <v>6</v>
      </c>
      <c r="AT82" s="122" t="str">
        <f>IF(SUM(AT58:AT71)+SUM(AT74:AT80)=0,"",SUM(AT58:AT71)+SUM(AT74:AT80))</f>
        <v/>
      </c>
      <c r="AU82" s="123" t="str">
        <f>IF(SUM(AT58:AT71)+SUM(AT74:AT80)*15=0,"",(SUM(AT58:AT71)+SUM(AT74:AT80))*15)</f>
        <v/>
      </c>
      <c r="AV82" s="123" t="str">
        <f>IF(SUM(AV58:AV71)+SUM(AV74:AV80)=0,"",SUM(AV58:AV71)+SUM(AV74:AV80))</f>
        <v/>
      </c>
      <c r="AW82" s="123" t="str">
        <f>IF(SUM(AV58:AV71)+SUM(AV74:AV80)*15=0,"",(SUM(AV58:AV71)+SUM(AV74:AV80))*15)</f>
        <v/>
      </c>
      <c r="AX82" s="126" t="str">
        <f>IF(SUM(AX58:AX71)+SUM(AX74:AX80)=0,"",SUM(AX58:AX71)+SUM(AX74:AX80))</f>
        <v/>
      </c>
      <c r="AY82" s="125" t="str">
        <f>IF(SUM(AT58:AT71)+SUM(AT74:AT80)+SUM(AV58:AV71)+SUM(AV74:AV80)=0,"",(SUM(AT58:AT71)+SUM(AT74:AT80)+SUM(AV58:AV71)+SUM(AV74:AV80)))</f>
        <v/>
      </c>
      <c r="AZ82" s="122">
        <f>IF(SUM(AZ58:AZ71)+SUM(AZ74:AZ80)=0,"",SUM(AZ58:AZ71)+SUM(AZ74:AZ80))</f>
        <v>38</v>
      </c>
      <c r="BA82" s="123">
        <f>IF(SUM(AZ58:AZ71)+SUM(AZ74:AZ80)*15=0,"",(SUM(AZ58:AZ71)+SUM(AZ74:AZ80))*15)</f>
        <v>570</v>
      </c>
      <c r="BB82" s="123">
        <f>IF(SUM(BB58:BB71)+SUM(BB74:BB80)=0,"",SUM(BB58:BB71)+SUM(BB74:BB80))</f>
        <v>32</v>
      </c>
      <c r="BC82" s="123">
        <f>IF(SUM(BB58:BB71)+SUM(BB74:BB80)*15=0,"",(SUM(BB58:BB71)+SUM(BB74:BB80))*15)</f>
        <v>480</v>
      </c>
      <c r="BD82" s="126">
        <f>IF(SUM(BD58:BD71)+SUM(BD74:BD80)=0,"",SUM(BD58:BD71)+SUM(BD74:BD80))</f>
        <v>87</v>
      </c>
      <c r="BE82" s="127">
        <f>IF(SUM(AZ58:AZ71)+SUM(AZ74:AZ80)+SUM(BB58:BB71)+SUM(BB74:BB80)=0,"",(SUM(AZ58:AZ71)+SUM(AZ74:AZ80)+SUM(BB58:BB71)+SUM(BB74:BB80)))</f>
        <v>70</v>
      </c>
      <c r="BF82" s="177"/>
      <c r="BG82" s="177"/>
    </row>
    <row r="83" spans="1:60" s="202" customFormat="1" ht="15.75" customHeight="1">
      <c r="A83" s="195"/>
      <c r="B83" s="196"/>
      <c r="C83" s="197" t="s">
        <v>163</v>
      </c>
      <c r="D83" s="198">
        <f>SUM(D82)</f>
        <v>0</v>
      </c>
      <c r="E83" s="198">
        <f t="shared" ref="E83:BE83" si="126">SUM(E82)</f>
        <v>0</v>
      </c>
      <c r="F83" s="198">
        <f t="shared" si="126"/>
        <v>0</v>
      </c>
      <c r="G83" s="198">
        <f t="shared" si="126"/>
        <v>0</v>
      </c>
      <c r="H83" s="198">
        <f t="shared" si="126"/>
        <v>0</v>
      </c>
      <c r="I83" s="199">
        <f t="shared" si="126"/>
        <v>0</v>
      </c>
      <c r="J83" s="198">
        <f t="shared" si="126"/>
        <v>0</v>
      </c>
      <c r="K83" s="198">
        <f t="shared" si="126"/>
        <v>0</v>
      </c>
      <c r="L83" s="198">
        <f t="shared" si="126"/>
        <v>1</v>
      </c>
      <c r="M83" s="198">
        <f t="shared" si="126"/>
        <v>15</v>
      </c>
      <c r="N83" s="198">
        <f t="shared" si="126"/>
        <v>2</v>
      </c>
      <c r="O83" s="199">
        <f t="shared" si="126"/>
        <v>1</v>
      </c>
      <c r="P83" s="198">
        <f t="shared" si="126"/>
        <v>1</v>
      </c>
      <c r="Q83" s="198">
        <f t="shared" si="126"/>
        <v>15</v>
      </c>
      <c r="R83" s="198">
        <f t="shared" si="126"/>
        <v>0</v>
      </c>
      <c r="S83" s="198">
        <f t="shared" si="126"/>
        <v>0</v>
      </c>
      <c r="T83" s="198">
        <f t="shared" si="126"/>
        <v>2</v>
      </c>
      <c r="U83" s="199">
        <f t="shared" si="126"/>
        <v>1</v>
      </c>
      <c r="V83" s="198">
        <f t="shared" si="126"/>
        <v>12</v>
      </c>
      <c r="W83" s="198">
        <f t="shared" si="126"/>
        <v>180</v>
      </c>
      <c r="X83" s="198">
        <f t="shared" si="126"/>
        <v>7</v>
      </c>
      <c r="Y83" s="198">
        <f t="shared" si="126"/>
        <v>105</v>
      </c>
      <c r="Z83" s="198">
        <f t="shared" si="126"/>
        <v>22</v>
      </c>
      <c r="AA83" s="199">
        <f t="shared" si="126"/>
        <v>19</v>
      </c>
      <c r="AB83" s="198">
        <f t="shared" si="126"/>
        <v>11</v>
      </c>
      <c r="AC83" s="198">
        <f t="shared" si="126"/>
        <v>165</v>
      </c>
      <c r="AD83" s="198">
        <f t="shared" si="126"/>
        <v>13</v>
      </c>
      <c r="AE83" s="198">
        <f t="shared" si="126"/>
        <v>195</v>
      </c>
      <c r="AF83" s="198">
        <f t="shared" si="126"/>
        <v>30</v>
      </c>
      <c r="AG83" s="199">
        <f t="shared" si="126"/>
        <v>24</v>
      </c>
      <c r="AH83" s="198">
        <f t="shared" si="126"/>
        <v>10</v>
      </c>
      <c r="AI83" s="198">
        <f t="shared" si="126"/>
        <v>150</v>
      </c>
      <c r="AJ83" s="198">
        <f t="shared" si="126"/>
        <v>9</v>
      </c>
      <c r="AK83" s="198">
        <f t="shared" si="126"/>
        <v>135</v>
      </c>
      <c r="AL83" s="198">
        <f t="shared" si="126"/>
        <v>24</v>
      </c>
      <c r="AM83" s="199">
        <f t="shared" si="126"/>
        <v>19</v>
      </c>
      <c r="AN83" s="198">
        <f t="shared" si="126"/>
        <v>4</v>
      </c>
      <c r="AO83" s="198">
        <f t="shared" si="126"/>
        <v>60</v>
      </c>
      <c r="AP83" s="198">
        <f t="shared" si="126"/>
        <v>2</v>
      </c>
      <c r="AQ83" s="198">
        <f t="shared" si="126"/>
        <v>30</v>
      </c>
      <c r="AR83" s="198">
        <f t="shared" si="126"/>
        <v>7</v>
      </c>
      <c r="AS83" s="199">
        <f t="shared" si="126"/>
        <v>6</v>
      </c>
      <c r="AT83" s="198">
        <f t="shared" si="126"/>
        <v>0</v>
      </c>
      <c r="AU83" s="198">
        <f t="shared" si="126"/>
        <v>0</v>
      </c>
      <c r="AV83" s="198">
        <f t="shared" si="126"/>
        <v>0</v>
      </c>
      <c r="AW83" s="198">
        <f t="shared" si="126"/>
        <v>0</v>
      </c>
      <c r="AX83" s="198">
        <f t="shared" si="126"/>
        <v>0</v>
      </c>
      <c r="AY83" s="199">
        <f t="shared" si="126"/>
        <v>0</v>
      </c>
      <c r="AZ83" s="198">
        <f t="shared" si="126"/>
        <v>38</v>
      </c>
      <c r="BA83" s="198">
        <f t="shared" si="126"/>
        <v>570</v>
      </c>
      <c r="BB83" s="198">
        <f t="shared" si="126"/>
        <v>32</v>
      </c>
      <c r="BC83" s="198">
        <f t="shared" si="126"/>
        <v>480</v>
      </c>
      <c r="BD83" s="198">
        <f t="shared" si="126"/>
        <v>87</v>
      </c>
      <c r="BE83" s="199">
        <f t="shared" si="126"/>
        <v>70</v>
      </c>
      <c r="BF83" s="200"/>
      <c r="BG83" s="200"/>
      <c r="BH83" s="201"/>
    </row>
    <row r="84" spans="1:60" s="210" customFormat="1" ht="15.75" customHeight="1">
      <c r="A84" s="203" t="s">
        <v>14</v>
      </c>
      <c r="B84" s="145"/>
      <c r="C84" s="204" t="s">
        <v>239</v>
      </c>
      <c r="D84" s="205"/>
      <c r="E84" s="206"/>
      <c r="F84" s="205"/>
      <c r="G84" s="206"/>
      <c r="H84" s="205"/>
      <c r="I84" s="207"/>
      <c r="J84" s="205"/>
      <c r="K84" s="206"/>
      <c r="L84" s="205"/>
      <c r="M84" s="206"/>
      <c r="N84" s="205"/>
      <c r="O84" s="207"/>
      <c r="P84" s="205"/>
      <c r="Q84" s="206"/>
      <c r="R84" s="205"/>
      <c r="S84" s="206"/>
      <c r="T84" s="205"/>
      <c r="U84" s="207"/>
      <c r="V84" s="205"/>
      <c r="W84" s="206"/>
      <c r="X84" s="205"/>
      <c r="Y84" s="206"/>
      <c r="Z84" s="205"/>
      <c r="AA84" s="207"/>
      <c r="AB84" s="205"/>
      <c r="AC84" s="206"/>
      <c r="AD84" s="205"/>
      <c r="AE84" s="206"/>
      <c r="AF84" s="205"/>
      <c r="AG84" s="207"/>
      <c r="AH84" s="205"/>
      <c r="AI84" s="206"/>
      <c r="AJ84" s="205"/>
      <c r="AK84" s="206"/>
      <c r="AL84" s="205"/>
      <c r="AM84" s="207"/>
      <c r="AN84" s="205"/>
      <c r="AO84" s="206"/>
      <c r="AP84" s="205"/>
      <c r="AQ84" s="206"/>
      <c r="AR84" s="205"/>
      <c r="AS84" s="207"/>
      <c r="AT84" s="205"/>
      <c r="AU84" s="206"/>
      <c r="AV84" s="205"/>
      <c r="AW84" s="206"/>
      <c r="AX84" s="205"/>
      <c r="AY84" s="207"/>
      <c r="AZ84" s="208"/>
      <c r="BA84" s="206"/>
      <c r="BB84" s="205"/>
      <c r="BC84" s="206"/>
      <c r="BD84" s="205"/>
      <c r="BE84" s="207"/>
      <c r="BF84" s="209"/>
      <c r="BG84" s="209"/>
    </row>
    <row r="85" spans="1:60" ht="15.75" customHeight="1">
      <c r="A85" s="68" t="s">
        <v>240</v>
      </c>
      <c r="B85" s="179" t="s">
        <v>219</v>
      </c>
      <c r="C85" s="168" t="s">
        <v>241</v>
      </c>
      <c r="D85" s="71"/>
      <c r="E85" s="74" t="str">
        <f t="shared" ref="E85:E98" si="127">IF(D85*15=0,"",D85*15)</f>
        <v/>
      </c>
      <c r="F85" s="73"/>
      <c r="G85" s="74" t="str">
        <f t="shared" ref="G85:G98" si="128">IF(F85*15=0,"",F85*15)</f>
        <v/>
      </c>
      <c r="H85" s="73"/>
      <c r="I85" s="160"/>
      <c r="J85" s="71"/>
      <c r="K85" s="74" t="str">
        <f t="shared" ref="K85:K98" si="129">IF(J85*15=0,"",J85*15)</f>
        <v/>
      </c>
      <c r="L85" s="73"/>
      <c r="M85" s="74" t="str">
        <f t="shared" ref="M85:M98" si="130">IF(L85*15=0,"",L85*15)</f>
        <v/>
      </c>
      <c r="N85" s="73"/>
      <c r="O85" s="160"/>
      <c r="P85" s="71"/>
      <c r="Q85" s="74" t="str">
        <f t="shared" ref="Q85:Q98" si="131">IF(P85*15=0,"",P85*15)</f>
        <v/>
      </c>
      <c r="R85" s="73"/>
      <c r="S85" s="74" t="str">
        <f t="shared" ref="S85:S98" si="132">IF(R85*15=0,"",R85*15)</f>
        <v/>
      </c>
      <c r="T85" s="73"/>
      <c r="U85" s="160"/>
      <c r="V85" s="71"/>
      <c r="W85" s="74" t="str">
        <f t="shared" ref="W85:W98" si="133">IF(V85*15=0,"",V85*15)</f>
        <v/>
      </c>
      <c r="X85" s="73"/>
      <c r="Y85" s="74" t="str">
        <f t="shared" ref="Y85:Y98" si="134">IF(X85*15=0,"",X85*15)</f>
        <v/>
      </c>
      <c r="Z85" s="73"/>
      <c r="AA85" s="160"/>
      <c r="AB85" s="71"/>
      <c r="AC85" s="74" t="str">
        <f t="shared" ref="AC85:AC98" si="135">IF(AB85*15=0,"",AB85*15)</f>
        <v/>
      </c>
      <c r="AD85" s="73"/>
      <c r="AE85" s="74" t="str">
        <f t="shared" ref="AE85:AE98" si="136">IF(AD85*15=0,"",AD85*15)</f>
        <v/>
      </c>
      <c r="AF85" s="161"/>
      <c r="AG85" s="162"/>
      <c r="AH85" s="71"/>
      <c r="AI85" s="74" t="str">
        <f t="shared" ref="AI85:AI98" si="137">IF(AH85*15=0,"",AH85*15)</f>
        <v/>
      </c>
      <c r="AJ85" s="73"/>
      <c r="AK85" s="74" t="str">
        <f t="shared" ref="AK85:AK98" si="138">IF(AJ85*15=0,"",AJ85*15)</f>
        <v/>
      </c>
      <c r="AL85" s="161"/>
      <c r="AM85" s="162"/>
      <c r="AN85" s="211">
        <v>2</v>
      </c>
      <c r="AO85" s="74">
        <f t="shared" ref="AO85:AO98" si="139">IF(AN85*15=0,"",AN85*15)</f>
        <v>30</v>
      </c>
      <c r="AP85" s="73">
        <v>2</v>
      </c>
      <c r="AQ85" s="74">
        <f t="shared" ref="AQ85:AQ98" si="140">IF(AP85*15=0,"",AP85*15)</f>
        <v>30</v>
      </c>
      <c r="AR85" s="161">
        <v>6</v>
      </c>
      <c r="AS85" s="162" t="s">
        <v>57</v>
      </c>
      <c r="AT85" s="71"/>
      <c r="AU85" s="74" t="str">
        <f t="shared" ref="AU85:AU98" si="141">IF(AT85*15=0,"",AT85*15)</f>
        <v/>
      </c>
      <c r="AV85" s="73"/>
      <c r="AW85" s="74" t="str">
        <f t="shared" ref="AW85:AW98" si="142">IF(AV85*15=0,"",AV85*15)</f>
        <v/>
      </c>
      <c r="AX85" s="161"/>
      <c r="AY85" s="162"/>
      <c r="AZ85" s="77">
        <f t="shared" ref="AZ85:AZ98" si="143">IF(D85+J85+P85+V85+AB85+AH85+AN85+AT85=0,"",D85+J85+P85+V85+AB85+AH85+AN85+AT85)</f>
        <v>2</v>
      </c>
      <c r="BA85" s="74">
        <f t="shared" ref="BA85:BA98" si="144">IF((D85+J85+P85+V85+AB85+AH85+AN85+AT85)*15=0,"",(D85+J85+P85+V85+AB85+AH85+AN85+AT85)*15)</f>
        <v>30</v>
      </c>
      <c r="BB85" s="78">
        <f t="shared" ref="BB85:BB98" si="145">IF(F85+L85+R85+X85+AD85+AJ85+AP85+AV85=0,"",F85+L85+R85+X85+AD85+AJ85+AP85+AV85)</f>
        <v>2</v>
      </c>
      <c r="BC85" s="74">
        <f t="shared" ref="BC85:BC98" si="146">IF((F85+L85+R85+X85+AD85+AJ85+AP85+AV85)*15=0,"",(F85+L85+R85+X85+AD85+AJ85+AP85+AV85)*15)</f>
        <v>30</v>
      </c>
      <c r="BD85" s="78">
        <f t="shared" ref="BD85:BD98" si="147">IF(H85+N85+T85+Z85+AF85+AL85+AR85+AX85=0,"",H85+N85+T85+Z85+AF85+AL85+AR85+AX85)</f>
        <v>6</v>
      </c>
      <c r="BE85" s="79">
        <f t="shared" ref="BE85:BE98" si="148">IF((D85+J85+P85+V85+AB85+F85+L85+R85+X85+AD85+AH85+AN85+AT85+AF85+AP85+AV85)=0,"",(D85+J85+P85+V85+AB85+F85+L85+R85+X85+AD85+AH85+AN85+AT85+AJ85+AP85+AV85))</f>
        <v>4</v>
      </c>
      <c r="BF85" s="163" t="s">
        <v>148</v>
      </c>
      <c r="BG85" s="163" t="s">
        <v>221</v>
      </c>
    </row>
    <row r="86" spans="1:60" ht="15.75" customHeight="1">
      <c r="A86" s="114" t="s">
        <v>242</v>
      </c>
      <c r="B86" s="179" t="s">
        <v>219</v>
      </c>
      <c r="C86" s="212" t="s">
        <v>243</v>
      </c>
      <c r="D86" s="71"/>
      <c r="E86" s="74" t="str">
        <f t="shared" si="127"/>
        <v/>
      </c>
      <c r="F86" s="73"/>
      <c r="G86" s="74" t="str">
        <f t="shared" si="128"/>
        <v/>
      </c>
      <c r="H86" s="73"/>
      <c r="I86" s="160"/>
      <c r="J86" s="71"/>
      <c r="K86" s="74" t="str">
        <f t="shared" si="129"/>
        <v/>
      </c>
      <c r="L86" s="73"/>
      <c r="M86" s="74" t="str">
        <f t="shared" si="130"/>
        <v/>
      </c>
      <c r="N86" s="73"/>
      <c r="O86" s="160"/>
      <c r="P86" s="71"/>
      <c r="Q86" s="74" t="str">
        <f t="shared" si="131"/>
        <v/>
      </c>
      <c r="R86" s="73"/>
      <c r="S86" s="74" t="str">
        <f t="shared" si="132"/>
        <v/>
      </c>
      <c r="T86" s="73"/>
      <c r="U86" s="160"/>
      <c r="V86" s="71"/>
      <c r="W86" s="74" t="str">
        <f t="shared" si="133"/>
        <v/>
      </c>
      <c r="X86" s="73"/>
      <c r="Y86" s="74" t="str">
        <f t="shared" si="134"/>
        <v/>
      </c>
      <c r="Z86" s="73"/>
      <c r="AA86" s="160"/>
      <c r="AB86" s="71"/>
      <c r="AC86" s="74" t="str">
        <f t="shared" si="135"/>
        <v/>
      </c>
      <c r="AD86" s="73"/>
      <c r="AE86" s="74" t="str">
        <f t="shared" si="136"/>
        <v/>
      </c>
      <c r="AF86" s="161"/>
      <c r="AG86" s="162"/>
      <c r="AH86" s="213">
        <v>3</v>
      </c>
      <c r="AI86" s="184">
        <f t="shared" si="137"/>
        <v>45</v>
      </c>
      <c r="AJ86" s="185">
        <v>3</v>
      </c>
      <c r="AK86" s="184">
        <f t="shared" si="138"/>
        <v>45</v>
      </c>
      <c r="AL86" s="186">
        <v>6</v>
      </c>
      <c r="AM86" s="187" t="s">
        <v>230</v>
      </c>
      <c r="AN86" s="214"/>
      <c r="AO86" s="74"/>
      <c r="AP86" s="73"/>
      <c r="AQ86" s="74"/>
      <c r="AR86" s="161"/>
      <c r="AS86" s="162"/>
      <c r="AT86" s="71"/>
      <c r="AU86" s="74" t="str">
        <f t="shared" si="141"/>
        <v/>
      </c>
      <c r="AV86" s="73"/>
      <c r="AW86" s="74" t="str">
        <f t="shared" si="142"/>
        <v/>
      </c>
      <c r="AX86" s="161"/>
      <c r="AY86" s="162"/>
      <c r="AZ86" s="77">
        <f t="shared" si="143"/>
        <v>3</v>
      </c>
      <c r="BA86" s="74">
        <f t="shared" si="144"/>
        <v>45</v>
      </c>
      <c r="BB86" s="78">
        <f t="shared" si="145"/>
        <v>3</v>
      </c>
      <c r="BC86" s="74">
        <f t="shared" si="146"/>
        <v>45</v>
      </c>
      <c r="BD86" s="78">
        <f t="shared" si="147"/>
        <v>6</v>
      </c>
      <c r="BE86" s="79">
        <f t="shared" si="148"/>
        <v>6</v>
      </c>
      <c r="BF86" s="159" t="s">
        <v>172</v>
      </c>
      <c r="BG86" s="165" t="s">
        <v>233</v>
      </c>
    </row>
    <row r="87" spans="1:60" ht="15.75" customHeight="1">
      <c r="A87" s="68" t="s">
        <v>244</v>
      </c>
      <c r="B87" s="179" t="s">
        <v>219</v>
      </c>
      <c r="C87" s="168" t="s">
        <v>245</v>
      </c>
      <c r="D87" s="71"/>
      <c r="E87" s="74" t="str">
        <f t="shared" si="127"/>
        <v/>
      </c>
      <c r="F87" s="73"/>
      <c r="G87" s="74" t="str">
        <f t="shared" si="128"/>
        <v/>
      </c>
      <c r="H87" s="73"/>
      <c r="I87" s="160"/>
      <c r="J87" s="71"/>
      <c r="K87" s="74" t="str">
        <f t="shared" si="129"/>
        <v/>
      </c>
      <c r="L87" s="73"/>
      <c r="M87" s="74" t="str">
        <f t="shared" si="130"/>
        <v/>
      </c>
      <c r="N87" s="73"/>
      <c r="O87" s="160"/>
      <c r="P87" s="71"/>
      <c r="Q87" s="74" t="str">
        <f t="shared" si="131"/>
        <v/>
      </c>
      <c r="R87" s="73"/>
      <c r="S87" s="74" t="str">
        <f t="shared" si="132"/>
        <v/>
      </c>
      <c r="T87" s="73"/>
      <c r="U87" s="160"/>
      <c r="V87" s="71"/>
      <c r="W87" s="74" t="str">
        <f t="shared" si="133"/>
        <v/>
      </c>
      <c r="X87" s="73"/>
      <c r="Y87" s="74" t="str">
        <f t="shared" si="134"/>
        <v/>
      </c>
      <c r="Z87" s="73"/>
      <c r="AA87" s="160"/>
      <c r="AB87" s="71"/>
      <c r="AC87" s="74" t="str">
        <f t="shared" si="135"/>
        <v/>
      </c>
      <c r="AD87" s="73"/>
      <c r="AE87" s="74" t="str">
        <f t="shared" si="136"/>
        <v/>
      </c>
      <c r="AF87" s="161"/>
      <c r="AG87" s="162"/>
      <c r="AH87" s="71"/>
      <c r="AI87" s="74" t="str">
        <f t="shared" si="137"/>
        <v/>
      </c>
      <c r="AJ87" s="73"/>
      <c r="AK87" s="74" t="str">
        <f t="shared" si="138"/>
        <v/>
      </c>
      <c r="AL87" s="161"/>
      <c r="AM87" s="162"/>
      <c r="AN87" s="214">
        <v>3</v>
      </c>
      <c r="AO87" s="74">
        <f t="shared" si="139"/>
        <v>45</v>
      </c>
      <c r="AP87" s="73">
        <v>2</v>
      </c>
      <c r="AQ87" s="74">
        <f t="shared" si="140"/>
        <v>30</v>
      </c>
      <c r="AR87" s="161">
        <v>5</v>
      </c>
      <c r="AS87" s="162" t="s">
        <v>179</v>
      </c>
      <c r="AT87" s="71"/>
      <c r="AU87" s="74" t="str">
        <f t="shared" si="141"/>
        <v/>
      </c>
      <c r="AV87" s="73"/>
      <c r="AW87" s="74" t="str">
        <f t="shared" si="142"/>
        <v/>
      </c>
      <c r="AX87" s="161"/>
      <c r="AY87" s="162"/>
      <c r="AZ87" s="77">
        <f t="shared" si="143"/>
        <v>3</v>
      </c>
      <c r="BA87" s="74">
        <f t="shared" si="144"/>
        <v>45</v>
      </c>
      <c r="BB87" s="78">
        <f t="shared" si="145"/>
        <v>2</v>
      </c>
      <c r="BC87" s="74">
        <f t="shared" si="146"/>
        <v>30</v>
      </c>
      <c r="BD87" s="78">
        <f t="shared" si="147"/>
        <v>5</v>
      </c>
      <c r="BE87" s="79">
        <f t="shared" si="148"/>
        <v>5</v>
      </c>
      <c r="BF87" s="163" t="s">
        <v>202</v>
      </c>
      <c r="BG87" s="163" t="s">
        <v>246</v>
      </c>
    </row>
    <row r="88" spans="1:60" ht="15.75" customHeight="1">
      <c r="A88" s="68" t="s">
        <v>247</v>
      </c>
      <c r="B88" s="179" t="s">
        <v>219</v>
      </c>
      <c r="C88" s="168" t="s">
        <v>248</v>
      </c>
      <c r="D88" s="71"/>
      <c r="E88" s="74" t="str">
        <f t="shared" si="127"/>
        <v/>
      </c>
      <c r="F88" s="73"/>
      <c r="G88" s="74" t="str">
        <f t="shared" si="128"/>
        <v/>
      </c>
      <c r="H88" s="73"/>
      <c r="I88" s="160"/>
      <c r="J88" s="71"/>
      <c r="K88" s="74" t="str">
        <f t="shared" si="129"/>
        <v/>
      </c>
      <c r="L88" s="73"/>
      <c r="M88" s="74" t="str">
        <f t="shared" si="130"/>
        <v/>
      </c>
      <c r="N88" s="73"/>
      <c r="O88" s="160"/>
      <c r="P88" s="71"/>
      <c r="Q88" s="74" t="str">
        <f t="shared" si="131"/>
        <v/>
      </c>
      <c r="R88" s="73"/>
      <c r="S88" s="74" t="str">
        <f t="shared" si="132"/>
        <v/>
      </c>
      <c r="T88" s="73"/>
      <c r="U88" s="160"/>
      <c r="V88" s="71"/>
      <c r="W88" s="74" t="str">
        <f t="shared" si="133"/>
        <v/>
      </c>
      <c r="X88" s="73"/>
      <c r="Y88" s="74" t="str">
        <f t="shared" si="134"/>
        <v/>
      </c>
      <c r="Z88" s="73"/>
      <c r="AA88" s="160"/>
      <c r="AB88" s="71"/>
      <c r="AC88" s="74" t="str">
        <f t="shared" si="135"/>
        <v/>
      </c>
      <c r="AD88" s="73"/>
      <c r="AE88" s="74" t="str">
        <f t="shared" si="136"/>
        <v/>
      </c>
      <c r="AF88" s="161"/>
      <c r="AG88" s="162"/>
      <c r="AH88" s="71"/>
      <c r="AI88" s="74" t="str">
        <f t="shared" si="137"/>
        <v/>
      </c>
      <c r="AJ88" s="73"/>
      <c r="AK88" s="74" t="str">
        <f t="shared" si="138"/>
        <v/>
      </c>
      <c r="AL88" s="161"/>
      <c r="AM88" s="162"/>
      <c r="AN88" s="214">
        <v>3</v>
      </c>
      <c r="AO88" s="74">
        <f t="shared" si="139"/>
        <v>45</v>
      </c>
      <c r="AP88" s="73">
        <v>1</v>
      </c>
      <c r="AQ88" s="74">
        <f t="shared" si="140"/>
        <v>15</v>
      </c>
      <c r="AR88" s="161">
        <v>6</v>
      </c>
      <c r="AS88" s="162" t="s">
        <v>31</v>
      </c>
      <c r="AT88" s="71"/>
      <c r="AU88" s="74" t="str">
        <f t="shared" si="141"/>
        <v/>
      </c>
      <c r="AV88" s="73"/>
      <c r="AW88" s="74" t="str">
        <f t="shared" si="142"/>
        <v/>
      </c>
      <c r="AX88" s="161"/>
      <c r="AY88" s="162"/>
      <c r="AZ88" s="77">
        <f t="shared" si="143"/>
        <v>3</v>
      </c>
      <c r="BA88" s="74">
        <f t="shared" si="144"/>
        <v>45</v>
      </c>
      <c r="BB88" s="78">
        <f t="shared" si="145"/>
        <v>1</v>
      </c>
      <c r="BC88" s="74">
        <f t="shared" si="146"/>
        <v>15</v>
      </c>
      <c r="BD88" s="78">
        <f t="shared" si="147"/>
        <v>6</v>
      </c>
      <c r="BE88" s="79">
        <f t="shared" si="148"/>
        <v>4</v>
      </c>
      <c r="BF88" s="163" t="s">
        <v>212</v>
      </c>
      <c r="BG88" s="163" t="s">
        <v>212</v>
      </c>
    </row>
    <row r="89" spans="1:60" ht="15.75" customHeight="1">
      <c r="A89" s="68" t="s">
        <v>249</v>
      </c>
      <c r="B89" s="179" t="s">
        <v>219</v>
      </c>
      <c r="C89" s="212" t="s">
        <v>250</v>
      </c>
      <c r="D89" s="71"/>
      <c r="E89" s="74" t="str">
        <f t="shared" si="127"/>
        <v/>
      </c>
      <c r="F89" s="73"/>
      <c r="G89" s="74" t="str">
        <f t="shared" si="128"/>
        <v/>
      </c>
      <c r="H89" s="73"/>
      <c r="I89" s="160"/>
      <c r="J89" s="71"/>
      <c r="K89" s="74" t="str">
        <f t="shared" si="129"/>
        <v/>
      </c>
      <c r="L89" s="73"/>
      <c r="M89" s="74" t="str">
        <f t="shared" si="130"/>
        <v/>
      </c>
      <c r="N89" s="73"/>
      <c r="O89" s="160"/>
      <c r="P89" s="71"/>
      <c r="Q89" s="74" t="str">
        <f t="shared" si="131"/>
        <v/>
      </c>
      <c r="R89" s="73"/>
      <c r="S89" s="74" t="str">
        <f t="shared" si="132"/>
        <v/>
      </c>
      <c r="T89" s="73"/>
      <c r="U89" s="160"/>
      <c r="V89" s="71"/>
      <c r="W89" s="74" t="str">
        <f t="shared" si="133"/>
        <v/>
      </c>
      <c r="X89" s="73"/>
      <c r="Y89" s="74" t="str">
        <f t="shared" si="134"/>
        <v/>
      </c>
      <c r="Z89" s="73"/>
      <c r="AA89" s="160"/>
      <c r="AB89" s="71"/>
      <c r="AC89" s="74" t="str">
        <f t="shared" si="135"/>
        <v/>
      </c>
      <c r="AD89" s="73"/>
      <c r="AE89" s="74" t="str">
        <f t="shared" si="136"/>
        <v/>
      </c>
      <c r="AF89" s="161"/>
      <c r="AG89" s="162"/>
      <c r="AH89" s="71"/>
      <c r="AI89" s="74" t="str">
        <f t="shared" si="137"/>
        <v/>
      </c>
      <c r="AJ89" s="73"/>
      <c r="AK89" s="74" t="str">
        <f t="shared" si="138"/>
        <v/>
      </c>
      <c r="AL89" s="161"/>
      <c r="AM89" s="162"/>
      <c r="AN89" s="214">
        <v>2</v>
      </c>
      <c r="AO89" s="74">
        <f t="shared" si="139"/>
        <v>30</v>
      </c>
      <c r="AP89" s="73">
        <v>1</v>
      </c>
      <c r="AQ89" s="74">
        <f t="shared" si="140"/>
        <v>15</v>
      </c>
      <c r="AR89" s="161">
        <v>3</v>
      </c>
      <c r="AS89" s="162" t="s">
        <v>52</v>
      </c>
      <c r="AT89" s="71"/>
      <c r="AU89" s="74" t="str">
        <f t="shared" si="141"/>
        <v/>
      </c>
      <c r="AV89" s="73"/>
      <c r="AW89" s="74" t="str">
        <f t="shared" si="142"/>
        <v/>
      </c>
      <c r="AX89" s="161"/>
      <c r="AY89" s="162"/>
      <c r="AZ89" s="77">
        <f t="shared" si="143"/>
        <v>2</v>
      </c>
      <c r="BA89" s="74">
        <f t="shared" si="144"/>
        <v>30</v>
      </c>
      <c r="BB89" s="78">
        <f t="shared" si="145"/>
        <v>1</v>
      </c>
      <c r="BC89" s="74">
        <f t="shared" si="146"/>
        <v>15</v>
      </c>
      <c r="BD89" s="78">
        <f t="shared" si="147"/>
        <v>3</v>
      </c>
      <c r="BE89" s="79">
        <f t="shared" si="148"/>
        <v>3</v>
      </c>
      <c r="BF89" s="165" t="s">
        <v>251</v>
      </c>
      <c r="BG89" s="165" t="s">
        <v>251</v>
      </c>
    </row>
    <row r="90" spans="1:60" ht="15.75" customHeight="1">
      <c r="A90" s="167"/>
      <c r="B90" s="179" t="s">
        <v>213</v>
      </c>
      <c r="C90" s="188" t="s">
        <v>252</v>
      </c>
      <c r="D90" s="71"/>
      <c r="E90" s="74" t="str">
        <f t="shared" si="127"/>
        <v/>
      </c>
      <c r="F90" s="73"/>
      <c r="G90" s="74" t="str">
        <f t="shared" si="128"/>
        <v/>
      </c>
      <c r="H90" s="73"/>
      <c r="I90" s="160"/>
      <c r="J90" s="71"/>
      <c r="K90" s="74" t="str">
        <f t="shared" si="129"/>
        <v/>
      </c>
      <c r="L90" s="73"/>
      <c r="M90" s="74" t="str">
        <f t="shared" si="130"/>
        <v/>
      </c>
      <c r="N90" s="73"/>
      <c r="O90" s="160"/>
      <c r="P90" s="71"/>
      <c r="Q90" s="74" t="str">
        <f t="shared" si="131"/>
        <v/>
      </c>
      <c r="R90" s="73"/>
      <c r="S90" s="74" t="str">
        <f t="shared" si="132"/>
        <v/>
      </c>
      <c r="T90" s="73"/>
      <c r="U90" s="160"/>
      <c r="V90" s="71"/>
      <c r="W90" s="74" t="str">
        <f t="shared" si="133"/>
        <v/>
      </c>
      <c r="X90" s="73"/>
      <c r="Y90" s="74" t="str">
        <f t="shared" si="134"/>
        <v/>
      </c>
      <c r="Z90" s="73"/>
      <c r="AA90" s="160"/>
      <c r="AB90" s="71"/>
      <c r="AC90" s="74" t="str">
        <f t="shared" si="135"/>
        <v/>
      </c>
      <c r="AD90" s="73"/>
      <c r="AE90" s="74" t="str">
        <f t="shared" si="136"/>
        <v/>
      </c>
      <c r="AF90" s="161"/>
      <c r="AG90" s="162"/>
      <c r="AH90" s="71"/>
      <c r="AI90" s="74" t="str">
        <f t="shared" si="137"/>
        <v/>
      </c>
      <c r="AJ90" s="73"/>
      <c r="AK90" s="74" t="str">
        <f t="shared" si="138"/>
        <v/>
      </c>
      <c r="AL90" s="161"/>
      <c r="AM90" s="162"/>
      <c r="AN90" s="214">
        <v>1</v>
      </c>
      <c r="AO90" s="74">
        <f t="shared" si="139"/>
        <v>15</v>
      </c>
      <c r="AP90" s="73">
        <v>1</v>
      </c>
      <c r="AQ90" s="74">
        <f t="shared" si="140"/>
        <v>15</v>
      </c>
      <c r="AR90" s="161">
        <v>3</v>
      </c>
      <c r="AS90" s="162" t="s">
        <v>57</v>
      </c>
      <c r="AT90" s="71"/>
      <c r="AU90" s="74" t="str">
        <f t="shared" si="141"/>
        <v/>
      </c>
      <c r="AV90" s="73"/>
      <c r="AW90" s="74" t="str">
        <f t="shared" si="142"/>
        <v/>
      </c>
      <c r="AX90" s="161"/>
      <c r="AY90" s="162"/>
      <c r="AZ90" s="77">
        <f t="shared" si="143"/>
        <v>1</v>
      </c>
      <c r="BA90" s="74">
        <f t="shared" si="144"/>
        <v>15</v>
      </c>
      <c r="BB90" s="78">
        <f t="shared" si="145"/>
        <v>1</v>
      </c>
      <c r="BC90" s="74">
        <f t="shared" si="146"/>
        <v>15</v>
      </c>
      <c r="BD90" s="78">
        <f t="shared" si="147"/>
        <v>3</v>
      </c>
      <c r="BE90" s="79">
        <f t="shared" si="148"/>
        <v>2</v>
      </c>
      <c r="BF90" s="159"/>
      <c r="BG90" s="159"/>
    </row>
    <row r="91" spans="1:60" ht="15.75" customHeight="1">
      <c r="A91" s="68" t="s">
        <v>253</v>
      </c>
      <c r="B91" s="179" t="s">
        <v>219</v>
      </c>
      <c r="C91" s="212" t="s">
        <v>254</v>
      </c>
      <c r="D91" s="71"/>
      <c r="E91" s="74" t="str">
        <f t="shared" si="127"/>
        <v/>
      </c>
      <c r="F91" s="73"/>
      <c r="G91" s="74" t="str">
        <f t="shared" si="128"/>
        <v/>
      </c>
      <c r="H91" s="73"/>
      <c r="I91" s="160"/>
      <c r="J91" s="71"/>
      <c r="K91" s="74" t="str">
        <f t="shared" si="129"/>
        <v/>
      </c>
      <c r="L91" s="73"/>
      <c r="M91" s="74" t="str">
        <f t="shared" si="130"/>
        <v/>
      </c>
      <c r="N91" s="73"/>
      <c r="O91" s="160"/>
      <c r="P91" s="71"/>
      <c r="Q91" s="74" t="str">
        <f t="shared" si="131"/>
        <v/>
      </c>
      <c r="R91" s="73"/>
      <c r="S91" s="74" t="str">
        <f t="shared" si="132"/>
        <v/>
      </c>
      <c r="T91" s="73"/>
      <c r="U91" s="160"/>
      <c r="V91" s="71"/>
      <c r="W91" s="74" t="str">
        <f t="shared" si="133"/>
        <v/>
      </c>
      <c r="X91" s="73"/>
      <c r="Y91" s="74" t="str">
        <f t="shared" si="134"/>
        <v/>
      </c>
      <c r="Z91" s="73"/>
      <c r="AA91" s="160"/>
      <c r="AB91" s="71"/>
      <c r="AC91" s="74" t="str">
        <f t="shared" si="135"/>
        <v/>
      </c>
      <c r="AD91" s="73"/>
      <c r="AE91" s="74" t="str">
        <f t="shared" si="136"/>
        <v/>
      </c>
      <c r="AF91" s="161"/>
      <c r="AG91" s="162"/>
      <c r="AH91" s="71"/>
      <c r="AI91" s="74" t="str">
        <f t="shared" si="137"/>
        <v/>
      </c>
      <c r="AJ91" s="73"/>
      <c r="AK91" s="74" t="str">
        <f t="shared" si="138"/>
        <v/>
      </c>
      <c r="AL91" s="161"/>
      <c r="AM91" s="162"/>
      <c r="AN91" s="71"/>
      <c r="AO91" s="74" t="str">
        <f t="shared" si="139"/>
        <v/>
      </c>
      <c r="AP91" s="73"/>
      <c r="AQ91" s="74" t="str">
        <f t="shared" si="140"/>
        <v/>
      </c>
      <c r="AR91" s="161"/>
      <c r="AS91" s="162"/>
      <c r="AT91" s="211">
        <v>3</v>
      </c>
      <c r="AU91" s="74">
        <f t="shared" si="141"/>
        <v>45</v>
      </c>
      <c r="AV91" s="73">
        <v>1</v>
      </c>
      <c r="AW91" s="74">
        <f t="shared" si="142"/>
        <v>15</v>
      </c>
      <c r="AX91" s="161">
        <v>5</v>
      </c>
      <c r="AY91" s="162" t="s">
        <v>31</v>
      </c>
      <c r="AZ91" s="77">
        <f t="shared" si="143"/>
        <v>3</v>
      </c>
      <c r="BA91" s="74">
        <f t="shared" si="144"/>
        <v>45</v>
      </c>
      <c r="BB91" s="78">
        <f t="shared" si="145"/>
        <v>1</v>
      </c>
      <c r="BC91" s="74">
        <f t="shared" si="146"/>
        <v>15</v>
      </c>
      <c r="BD91" s="78">
        <f t="shared" si="147"/>
        <v>5</v>
      </c>
      <c r="BE91" s="79">
        <f t="shared" si="148"/>
        <v>4</v>
      </c>
      <c r="BF91" s="165" t="s">
        <v>172</v>
      </c>
      <c r="BG91" s="165" t="s">
        <v>255</v>
      </c>
    </row>
    <row r="92" spans="1:60" ht="15.75" customHeight="1">
      <c r="A92" s="68" t="s">
        <v>256</v>
      </c>
      <c r="B92" s="179" t="s">
        <v>219</v>
      </c>
      <c r="C92" s="212" t="s">
        <v>257</v>
      </c>
      <c r="D92" s="71"/>
      <c r="E92" s="74" t="str">
        <f t="shared" si="127"/>
        <v/>
      </c>
      <c r="F92" s="73"/>
      <c r="G92" s="74" t="str">
        <f t="shared" si="128"/>
        <v/>
      </c>
      <c r="H92" s="73"/>
      <c r="I92" s="160"/>
      <c r="J92" s="71"/>
      <c r="K92" s="74" t="str">
        <f t="shared" si="129"/>
        <v/>
      </c>
      <c r="L92" s="73"/>
      <c r="M92" s="74" t="str">
        <f t="shared" si="130"/>
        <v/>
      </c>
      <c r="N92" s="73"/>
      <c r="O92" s="160"/>
      <c r="P92" s="71"/>
      <c r="Q92" s="74" t="str">
        <f t="shared" si="131"/>
        <v/>
      </c>
      <c r="R92" s="73"/>
      <c r="S92" s="74" t="str">
        <f t="shared" si="132"/>
        <v/>
      </c>
      <c r="T92" s="73"/>
      <c r="U92" s="160"/>
      <c r="V92" s="71"/>
      <c r="W92" s="74" t="str">
        <f t="shared" si="133"/>
        <v/>
      </c>
      <c r="X92" s="73"/>
      <c r="Y92" s="74" t="str">
        <f t="shared" si="134"/>
        <v/>
      </c>
      <c r="Z92" s="73"/>
      <c r="AA92" s="160"/>
      <c r="AB92" s="71"/>
      <c r="AC92" s="74" t="str">
        <f t="shared" si="135"/>
        <v/>
      </c>
      <c r="AD92" s="73"/>
      <c r="AE92" s="74" t="str">
        <f t="shared" si="136"/>
        <v/>
      </c>
      <c r="AF92" s="161"/>
      <c r="AG92" s="162"/>
      <c r="AH92" s="71"/>
      <c r="AI92" s="74" t="str">
        <f t="shared" si="137"/>
        <v/>
      </c>
      <c r="AJ92" s="73"/>
      <c r="AK92" s="74" t="str">
        <f t="shared" si="138"/>
        <v/>
      </c>
      <c r="AL92" s="161"/>
      <c r="AM92" s="162"/>
      <c r="AN92" s="71"/>
      <c r="AO92" s="74" t="str">
        <f t="shared" si="139"/>
        <v/>
      </c>
      <c r="AP92" s="73"/>
      <c r="AQ92" s="74" t="str">
        <f t="shared" si="140"/>
        <v/>
      </c>
      <c r="AR92" s="161"/>
      <c r="AS92" s="162"/>
      <c r="AT92" s="214">
        <v>3</v>
      </c>
      <c r="AU92" s="74">
        <f t="shared" si="141"/>
        <v>45</v>
      </c>
      <c r="AV92" s="73">
        <v>2</v>
      </c>
      <c r="AW92" s="74">
        <f t="shared" si="142"/>
        <v>30</v>
      </c>
      <c r="AX92" s="161">
        <v>6</v>
      </c>
      <c r="AY92" s="162" t="s">
        <v>31</v>
      </c>
      <c r="AZ92" s="77">
        <f t="shared" si="143"/>
        <v>3</v>
      </c>
      <c r="BA92" s="74">
        <f t="shared" si="144"/>
        <v>45</v>
      </c>
      <c r="BB92" s="78">
        <f t="shared" si="145"/>
        <v>2</v>
      </c>
      <c r="BC92" s="74">
        <f t="shared" si="146"/>
        <v>30</v>
      </c>
      <c r="BD92" s="78">
        <f t="shared" si="147"/>
        <v>6</v>
      </c>
      <c r="BE92" s="79">
        <f t="shared" si="148"/>
        <v>5</v>
      </c>
      <c r="BF92" s="165" t="s">
        <v>202</v>
      </c>
      <c r="BG92" s="165" t="s">
        <v>202</v>
      </c>
    </row>
    <row r="93" spans="1:60" ht="15.75" customHeight="1">
      <c r="A93" s="68" t="s">
        <v>258</v>
      </c>
      <c r="B93" s="179" t="s">
        <v>219</v>
      </c>
      <c r="C93" s="212" t="s">
        <v>259</v>
      </c>
      <c r="D93" s="71"/>
      <c r="E93" s="74" t="str">
        <f t="shared" si="127"/>
        <v/>
      </c>
      <c r="F93" s="73"/>
      <c r="G93" s="74" t="str">
        <f t="shared" si="128"/>
        <v/>
      </c>
      <c r="H93" s="73"/>
      <c r="I93" s="160"/>
      <c r="J93" s="71"/>
      <c r="K93" s="74" t="str">
        <f t="shared" si="129"/>
        <v/>
      </c>
      <c r="L93" s="73"/>
      <c r="M93" s="74" t="str">
        <f t="shared" si="130"/>
        <v/>
      </c>
      <c r="N93" s="73"/>
      <c r="O93" s="160"/>
      <c r="P93" s="71"/>
      <c r="Q93" s="74" t="str">
        <f t="shared" si="131"/>
        <v/>
      </c>
      <c r="R93" s="73"/>
      <c r="S93" s="74" t="str">
        <f t="shared" si="132"/>
        <v/>
      </c>
      <c r="T93" s="73"/>
      <c r="U93" s="160"/>
      <c r="V93" s="71"/>
      <c r="W93" s="74" t="str">
        <f t="shared" si="133"/>
        <v/>
      </c>
      <c r="X93" s="73"/>
      <c r="Y93" s="74" t="str">
        <f t="shared" si="134"/>
        <v/>
      </c>
      <c r="Z93" s="73"/>
      <c r="AA93" s="160"/>
      <c r="AB93" s="71"/>
      <c r="AC93" s="74" t="str">
        <f t="shared" si="135"/>
        <v/>
      </c>
      <c r="AD93" s="73"/>
      <c r="AE93" s="74" t="str">
        <f t="shared" si="136"/>
        <v/>
      </c>
      <c r="AF93" s="161"/>
      <c r="AG93" s="162"/>
      <c r="AH93" s="71"/>
      <c r="AI93" s="74" t="str">
        <f t="shared" si="137"/>
        <v/>
      </c>
      <c r="AJ93" s="73"/>
      <c r="AK93" s="74" t="str">
        <f t="shared" si="138"/>
        <v/>
      </c>
      <c r="AL93" s="161"/>
      <c r="AM93" s="162"/>
      <c r="AN93" s="71"/>
      <c r="AO93" s="74" t="str">
        <f t="shared" si="139"/>
        <v/>
      </c>
      <c r="AP93" s="73"/>
      <c r="AQ93" s="74" t="str">
        <f t="shared" si="140"/>
        <v/>
      </c>
      <c r="AR93" s="161"/>
      <c r="AS93" s="162"/>
      <c r="AT93" s="214">
        <v>2</v>
      </c>
      <c r="AU93" s="74">
        <f t="shared" si="141"/>
        <v>30</v>
      </c>
      <c r="AV93" s="185">
        <v>2</v>
      </c>
      <c r="AW93" s="184">
        <f t="shared" si="142"/>
        <v>30</v>
      </c>
      <c r="AX93" s="161">
        <v>3</v>
      </c>
      <c r="AY93" s="162" t="s">
        <v>224</v>
      </c>
      <c r="AZ93" s="77">
        <f t="shared" si="143"/>
        <v>2</v>
      </c>
      <c r="BA93" s="74">
        <f t="shared" si="144"/>
        <v>30</v>
      </c>
      <c r="BB93" s="78">
        <f t="shared" si="145"/>
        <v>2</v>
      </c>
      <c r="BC93" s="74">
        <f t="shared" si="146"/>
        <v>30</v>
      </c>
      <c r="BD93" s="78">
        <f t="shared" si="147"/>
        <v>3</v>
      </c>
      <c r="BE93" s="79">
        <f t="shared" si="148"/>
        <v>4</v>
      </c>
      <c r="BF93" s="159" t="s">
        <v>212</v>
      </c>
      <c r="BG93" s="159" t="s">
        <v>212</v>
      </c>
    </row>
    <row r="94" spans="1:60" ht="15.75" customHeight="1">
      <c r="A94" s="68" t="s">
        <v>260</v>
      </c>
      <c r="B94" s="179" t="s">
        <v>219</v>
      </c>
      <c r="C94" s="212" t="s">
        <v>261</v>
      </c>
      <c r="D94" s="71"/>
      <c r="E94" s="74" t="str">
        <f t="shared" si="127"/>
        <v/>
      </c>
      <c r="F94" s="73"/>
      <c r="G94" s="74" t="str">
        <f t="shared" si="128"/>
        <v/>
      </c>
      <c r="H94" s="73"/>
      <c r="I94" s="160"/>
      <c r="J94" s="71"/>
      <c r="K94" s="74" t="str">
        <f t="shared" si="129"/>
        <v/>
      </c>
      <c r="L94" s="73"/>
      <c r="M94" s="74" t="str">
        <f t="shared" si="130"/>
        <v/>
      </c>
      <c r="N94" s="73"/>
      <c r="O94" s="160"/>
      <c r="P94" s="71"/>
      <c r="Q94" s="74" t="str">
        <f t="shared" si="131"/>
        <v/>
      </c>
      <c r="R94" s="73"/>
      <c r="S94" s="74" t="str">
        <f t="shared" si="132"/>
        <v/>
      </c>
      <c r="T94" s="73"/>
      <c r="U94" s="160"/>
      <c r="V94" s="71"/>
      <c r="W94" s="74" t="str">
        <f t="shared" si="133"/>
        <v/>
      </c>
      <c r="X94" s="73"/>
      <c r="Y94" s="74" t="str">
        <f t="shared" si="134"/>
        <v/>
      </c>
      <c r="Z94" s="73"/>
      <c r="AA94" s="160"/>
      <c r="AB94" s="71"/>
      <c r="AC94" s="74" t="str">
        <f t="shared" si="135"/>
        <v/>
      </c>
      <c r="AD94" s="73"/>
      <c r="AE94" s="74" t="str">
        <f t="shared" si="136"/>
        <v/>
      </c>
      <c r="AF94" s="161"/>
      <c r="AG94" s="162"/>
      <c r="AH94" s="71"/>
      <c r="AI94" s="74" t="str">
        <f t="shared" si="137"/>
        <v/>
      </c>
      <c r="AJ94" s="73"/>
      <c r="AK94" s="74" t="str">
        <f t="shared" si="138"/>
        <v/>
      </c>
      <c r="AL94" s="161"/>
      <c r="AM94" s="162"/>
      <c r="AN94" s="71"/>
      <c r="AO94" s="74" t="str">
        <f t="shared" si="139"/>
        <v/>
      </c>
      <c r="AP94" s="73"/>
      <c r="AQ94" s="74" t="str">
        <f t="shared" si="140"/>
        <v/>
      </c>
      <c r="AR94" s="161"/>
      <c r="AS94" s="162"/>
      <c r="AT94" s="214">
        <v>1</v>
      </c>
      <c r="AU94" s="74">
        <f t="shared" si="141"/>
        <v>15</v>
      </c>
      <c r="AV94" s="73">
        <v>2</v>
      </c>
      <c r="AW94" s="74">
        <f t="shared" si="142"/>
        <v>30</v>
      </c>
      <c r="AX94" s="161">
        <v>3</v>
      </c>
      <c r="AY94" s="162" t="s">
        <v>52</v>
      </c>
      <c r="AZ94" s="77">
        <f t="shared" si="143"/>
        <v>1</v>
      </c>
      <c r="BA94" s="74">
        <f t="shared" si="144"/>
        <v>15</v>
      </c>
      <c r="BB94" s="78">
        <f t="shared" si="145"/>
        <v>2</v>
      </c>
      <c r="BC94" s="74">
        <f t="shared" si="146"/>
        <v>30</v>
      </c>
      <c r="BD94" s="78">
        <f t="shared" si="147"/>
        <v>3</v>
      </c>
      <c r="BE94" s="79">
        <f t="shared" si="148"/>
        <v>3</v>
      </c>
      <c r="BF94" s="165" t="s">
        <v>172</v>
      </c>
      <c r="BG94" s="165" t="s">
        <v>172</v>
      </c>
    </row>
    <row r="95" spans="1:60" ht="15.75" customHeight="1">
      <c r="A95" s="167"/>
      <c r="B95" s="179" t="s">
        <v>213</v>
      </c>
      <c r="C95" s="215" t="s">
        <v>262</v>
      </c>
      <c r="D95" s="71"/>
      <c r="E95" s="74" t="str">
        <f t="shared" si="127"/>
        <v/>
      </c>
      <c r="F95" s="73"/>
      <c r="G95" s="74" t="str">
        <f t="shared" si="128"/>
        <v/>
      </c>
      <c r="H95" s="73"/>
      <c r="I95" s="160"/>
      <c r="J95" s="71"/>
      <c r="K95" s="74" t="str">
        <f t="shared" si="129"/>
        <v/>
      </c>
      <c r="L95" s="73"/>
      <c r="M95" s="74" t="str">
        <f t="shared" si="130"/>
        <v/>
      </c>
      <c r="N95" s="73"/>
      <c r="O95" s="160"/>
      <c r="P95" s="71"/>
      <c r="Q95" s="74" t="str">
        <f t="shared" si="131"/>
        <v/>
      </c>
      <c r="R95" s="73"/>
      <c r="S95" s="74" t="str">
        <f t="shared" si="132"/>
        <v/>
      </c>
      <c r="T95" s="73"/>
      <c r="U95" s="160"/>
      <c r="V95" s="71"/>
      <c r="W95" s="74" t="str">
        <f t="shared" si="133"/>
        <v/>
      </c>
      <c r="X95" s="73"/>
      <c r="Y95" s="74" t="str">
        <f t="shared" si="134"/>
        <v/>
      </c>
      <c r="Z95" s="73"/>
      <c r="AA95" s="160"/>
      <c r="AB95" s="71"/>
      <c r="AC95" s="74" t="str">
        <f t="shared" si="135"/>
        <v/>
      </c>
      <c r="AD95" s="73"/>
      <c r="AE95" s="74" t="str">
        <f t="shared" si="136"/>
        <v/>
      </c>
      <c r="AF95" s="161"/>
      <c r="AG95" s="162"/>
      <c r="AH95" s="71"/>
      <c r="AI95" s="74" t="str">
        <f t="shared" si="137"/>
        <v/>
      </c>
      <c r="AJ95" s="73"/>
      <c r="AK95" s="74" t="str">
        <f t="shared" si="138"/>
        <v/>
      </c>
      <c r="AL95" s="161"/>
      <c r="AM95" s="162"/>
      <c r="AN95" s="71"/>
      <c r="AO95" s="74" t="str">
        <f t="shared" si="139"/>
        <v/>
      </c>
      <c r="AP95" s="73"/>
      <c r="AQ95" s="74" t="str">
        <f t="shared" si="140"/>
        <v/>
      </c>
      <c r="AR95" s="161"/>
      <c r="AS95" s="162"/>
      <c r="AT95" s="214">
        <v>1</v>
      </c>
      <c r="AU95" s="74">
        <f t="shared" si="141"/>
        <v>15</v>
      </c>
      <c r="AV95" s="73">
        <v>1</v>
      </c>
      <c r="AW95" s="74">
        <f t="shared" si="142"/>
        <v>15</v>
      </c>
      <c r="AX95" s="161">
        <v>3</v>
      </c>
      <c r="AY95" s="162" t="s">
        <v>57</v>
      </c>
      <c r="AZ95" s="77">
        <f t="shared" si="143"/>
        <v>1</v>
      </c>
      <c r="BA95" s="74">
        <f t="shared" si="144"/>
        <v>15</v>
      </c>
      <c r="BB95" s="78">
        <f t="shared" si="145"/>
        <v>1</v>
      </c>
      <c r="BC95" s="74">
        <f t="shared" si="146"/>
        <v>15</v>
      </c>
      <c r="BD95" s="78">
        <f t="shared" si="147"/>
        <v>3</v>
      </c>
      <c r="BE95" s="79">
        <f t="shared" si="148"/>
        <v>2</v>
      </c>
      <c r="BF95" s="159"/>
      <c r="BG95" s="159"/>
    </row>
    <row r="96" spans="1:60" ht="15.75" customHeight="1">
      <c r="A96" s="68" t="s">
        <v>263</v>
      </c>
      <c r="B96" s="179" t="s">
        <v>31</v>
      </c>
      <c r="C96" s="165" t="s">
        <v>264</v>
      </c>
      <c r="D96" s="216"/>
      <c r="E96" s="74" t="str">
        <f t="shared" si="127"/>
        <v/>
      </c>
      <c r="F96" s="73"/>
      <c r="G96" s="74" t="str">
        <f t="shared" si="128"/>
        <v/>
      </c>
      <c r="H96" s="73"/>
      <c r="I96" s="160"/>
      <c r="J96" s="71"/>
      <c r="K96" s="74" t="str">
        <f t="shared" si="129"/>
        <v/>
      </c>
      <c r="L96" s="73"/>
      <c r="M96" s="74" t="str">
        <f t="shared" si="130"/>
        <v/>
      </c>
      <c r="N96" s="73"/>
      <c r="O96" s="160"/>
      <c r="P96" s="71"/>
      <c r="Q96" s="74" t="str">
        <f t="shared" si="131"/>
        <v/>
      </c>
      <c r="R96" s="73"/>
      <c r="S96" s="74" t="str">
        <f t="shared" si="132"/>
        <v/>
      </c>
      <c r="T96" s="73"/>
      <c r="U96" s="160"/>
      <c r="V96" s="71"/>
      <c r="W96" s="74" t="str">
        <f t="shared" si="133"/>
        <v/>
      </c>
      <c r="X96" s="73"/>
      <c r="Y96" s="74" t="str">
        <f t="shared" si="134"/>
        <v/>
      </c>
      <c r="Z96" s="73"/>
      <c r="AA96" s="160"/>
      <c r="AB96" s="71"/>
      <c r="AC96" s="74" t="str">
        <f t="shared" si="135"/>
        <v/>
      </c>
      <c r="AD96" s="73"/>
      <c r="AE96" s="74" t="str">
        <f t="shared" si="136"/>
        <v/>
      </c>
      <c r="AF96" s="161"/>
      <c r="AG96" s="162"/>
      <c r="AH96" s="71"/>
      <c r="AI96" s="74" t="str">
        <f t="shared" si="137"/>
        <v/>
      </c>
      <c r="AJ96" s="73"/>
      <c r="AK96" s="74" t="str">
        <f t="shared" si="138"/>
        <v/>
      </c>
      <c r="AL96" s="161"/>
      <c r="AM96" s="162"/>
      <c r="AN96" s="71"/>
      <c r="AO96" s="74" t="str">
        <f t="shared" si="139"/>
        <v/>
      </c>
      <c r="AP96" s="73"/>
      <c r="AQ96" s="74" t="str">
        <f t="shared" si="140"/>
        <v/>
      </c>
      <c r="AR96" s="161"/>
      <c r="AS96" s="162"/>
      <c r="AT96" s="71"/>
      <c r="AU96" s="74" t="str">
        <f t="shared" si="141"/>
        <v/>
      </c>
      <c r="AV96" s="185">
        <v>2</v>
      </c>
      <c r="AW96" s="184">
        <f t="shared" si="142"/>
        <v>30</v>
      </c>
      <c r="AX96" s="161"/>
      <c r="AY96" s="162" t="s">
        <v>52</v>
      </c>
      <c r="AZ96" s="77" t="str">
        <f t="shared" si="143"/>
        <v/>
      </c>
      <c r="BA96" s="74" t="str">
        <f t="shared" si="144"/>
        <v/>
      </c>
      <c r="BB96" s="78">
        <f t="shared" si="145"/>
        <v>2</v>
      </c>
      <c r="BC96" s="74">
        <f t="shared" si="146"/>
        <v>30</v>
      </c>
      <c r="BD96" s="78" t="str">
        <f t="shared" si="147"/>
        <v/>
      </c>
      <c r="BE96" s="79">
        <f t="shared" si="148"/>
        <v>2</v>
      </c>
      <c r="BF96" s="165" t="s">
        <v>202</v>
      </c>
      <c r="BG96" s="159"/>
    </row>
    <row r="97" spans="1:59" ht="15.75" customHeight="1">
      <c r="A97" s="217" t="s">
        <v>265</v>
      </c>
      <c r="B97" s="179" t="s">
        <v>31</v>
      </c>
      <c r="C97" s="188" t="s">
        <v>266</v>
      </c>
      <c r="D97" s="71"/>
      <c r="E97" s="74" t="str">
        <f t="shared" si="127"/>
        <v/>
      </c>
      <c r="F97" s="73"/>
      <c r="G97" s="74" t="str">
        <f t="shared" si="128"/>
        <v/>
      </c>
      <c r="H97" s="73"/>
      <c r="I97" s="160"/>
      <c r="J97" s="71"/>
      <c r="K97" s="74" t="str">
        <f t="shared" si="129"/>
        <v/>
      </c>
      <c r="L97" s="73"/>
      <c r="M97" s="74" t="str">
        <f t="shared" si="130"/>
        <v/>
      </c>
      <c r="N97" s="73"/>
      <c r="O97" s="160"/>
      <c r="P97" s="71"/>
      <c r="Q97" s="74" t="str">
        <f t="shared" si="131"/>
        <v/>
      </c>
      <c r="R97" s="73"/>
      <c r="S97" s="74" t="str">
        <f t="shared" si="132"/>
        <v/>
      </c>
      <c r="T97" s="73"/>
      <c r="U97" s="160"/>
      <c r="V97" s="71"/>
      <c r="W97" s="74" t="str">
        <f t="shared" si="133"/>
        <v/>
      </c>
      <c r="X97" s="73"/>
      <c r="Y97" s="74" t="str">
        <f t="shared" si="134"/>
        <v/>
      </c>
      <c r="Z97" s="73"/>
      <c r="AA97" s="160"/>
      <c r="AB97" s="71"/>
      <c r="AC97" s="74" t="str">
        <f t="shared" si="135"/>
        <v/>
      </c>
      <c r="AD97" s="73"/>
      <c r="AE97" s="74" t="str">
        <f t="shared" si="136"/>
        <v/>
      </c>
      <c r="AF97" s="161"/>
      <c r="AG97" s="162"/>
      <c r="AH97" s="71"/>
      <c r="AI97" s="74" t="str">
        <f t="shared" si="137"/>
        <v/>
      </c>
      <c r="AJ97" s="73"/>
      <c r="AK97" s="74" t="str">
        <f t="shared" si="138"/>
        <v/>
      </c>
      <c r="AL97" s="161"/>
      <c r="AM97" s="162"/>
      <c r="AN97" s="71"/>
      <c r="AO97" s="74" t="str">
        <f t="shared" si="139"/>
        <v/>
      </c>
      <c r="AP97" s="73"/>
      <c r="AQ97" s="74" t="str">
        <f t="shared" si="140"/>
        <v/>
      </c>
      <c r="AR97" s="161"/>
      <c r="AS97" s="162"/>
      <c r="AT97" s="71"/>
      <c r="AU97" s="74" t="str">
        <f t="shared" si="141"/>
        <v/>
      </c>
      <c r="AV97" s="73"/>
      <c r="AW97" s="74" t="str">
        <f t="shared" si="142"/>
        <v/>
      </c>
      <c r="AX97" s="161">
        <v>10</v>
      </c>
      <c r="AY97" s="162" t="s">
        <v>267</v>
      </c>
      <c r="AZ97" s="77" t="str">
        <f t="shared" si="143"/>
        <v/>
      </c>
      <c r="BA97" s="74" t="str">
        <f t="shared" si="144"/>
        <v/>
      </c>
      <c r="BB97" s="78" t="str">
        <f t="shared" si="145"/>
        <v/>
      </c>
      <c r="BC97" s="74" t="str">
        <f t="shared" si="146"/>
        <v/>
      </c>
      <c r="BD97" s="78">
        <f t="shared" si="147"/>
        <v>10</v>
      </c>
      <c r="BE97" s="79" t="str">
        <f t="shared" si="148"/>
        <v/>
      </c>
      <c r="BF97" s="163"/>
      <c r="BG97" s="163"/>
    </row>
    <row r="98" spans="1:59" ht="15.75" customHeight="1" thickBot="1">
      <c r="A98" s="217" t="s">
        <v>268</v>
      </c>
      <c r="B98" s="179" t="s">
        <v>31</v>
      </c>
      <c r="C98" s="188" t="s">
        <v>269</v>
      </c>
      <c r="D98" s="71"/>
      <c r="E98" s="74" t="str">
        <f t="shared" si="127"/>
        <v/>
      </c>
      <c r="F98" s="73"/>
      <c r="G98" s="74" t="str">
        <f t="shared" si="128"/>
        <v/>
      </c>
      <c r="H98" s="73"/>
      <c r="I98" s="160"/>
      <c r="J98" s="71"/>
      <c r="K98" s="74" t="str">
        <f t="shared" si="129"/>
        <v/>
      </c>
      <c r="L98" s="73"/>
      <c r="M98" s="74" t="str">
        <f t="shared" si="130"/>
        <v/>
      </c>
      <c r="N98" s="73"/>
      <c r="O98" s="160"/>
      <c r="P98" s="71"/>
      <c r="Q98" s="74" t="str">
        <f t="shared" si="131"/>
        <v/>
      </c>
      <c r="R98" s="73"/>
      <c r="S98" s="74" t="str">
        <f t="shared" si="132"/>
        <v/>
      </c>
      <c r="T98" s="73"/>
      <c r="U98" s="160"/>
      <c r="V98" s="71"/>
      <c r="W98" s="74" t="str">
        <f t="shared" si="133"/>
        <v/>
      </c>
      <c r="X98" s="73"/>
      <c r="Y98" s="74" t="str">
        <f t="shared" si="134"/>
        <v/>
      </c>
      <c r="Z98" s="73"/>
      <c r="AA98" s="160"/>
      <c r="AB98" s="71"/>
      <c r="AC98" s="74" t="str">
        <f t="shared" si="135"/>
        <v/>
      </c>
      <c r="AD98" s="73"/>
      <c r="AE98" s="74" t="str">
        <f t="shared" si="136"/>
        <v/>
      </c>
      <c r="AF98" s="161"/>
      <c r="AG98" s="162"/>
      <c r="AH98" s="71"/>
      <c r="AI98" s="74" t="str">
        <f t="shared" si="137"/>
        <v/>
      </c>
      <c r="AJ98" s="73"/>
      <c r="AK98" s="74" t="str">
        <f t="shared" si="138"/>
        <v/>
      </c>
      <c r="AL98" s="161"/>
      <c r="AM98" s="162"/>
      <c r="AN98" s="71"/>
      <c r="AO98" s="74" t="str">
        <f t="shared" si="139"/>
        <v/>
      </c>
      <c r="AP98" s="73"/>
      <c r="AQ98" s="74" t="str">
        <f t="shared" si="140"/>
        <v/>
      </c>
      <c r="AR98" s="161"/>
      <c r="AS98" s="162"/>
      <c r="AT98" s="71"/>
      <c r="AU98" s="74" t="str">
        <f t="shared" si="141"/>
        <v/>
      </c>
      <c r="AV98" s="73"/>
      <c r="AW98" s="74" t="str">
        <f t="shared" si="142"/>
        <v/>
      </c>
      <c r="AX98" s="161"/>
      <c r="AY98" s="162" t="s">
        <v>267</v>
      </c>
      <c r="AZ98" s="77" t="str">
        <f t="shared" si="143"/>
        <v/>
      </c>
      <c r="BA98" s="74" t="str">
        <f t="shared" si="144"/>
        <v/>
      </c>
      <c r="BB98" s="78" t="str">
        <f t="shared" si="145"/>
        <v/>
      </c>
      <c r="BC98" s="74" t="str">
        <f t="shared" si="146"/>
        <v/>
      </c>
      <c r="BD98" s="78" t="str">
        <f t="shared" si="147"/>
        <v/>
      </c>
      <c r="BE98" s="79" t="str">
        <f t="shared" si="148"/>
        <v/>
      </c>
      <c r="BF98" s="163"/>
      <c r="BG98" s="163"/>
    </row>
    <row r="99" spans="1:59" s="58" customFormat="1" ht="15.75" customHeight="1" thickBot="1">
      <c r="A99" s="218"/>
      <c r="B99" s="219"/>
      <c r="C99" s="220" t="s">
        <v>270</v>
      </c>
      <c r="D99" s="122" t="str">
        <f>IF(SUM(D85:D96)=0,"",SUM(D85:D96))</f>
        <v/>
      </c>
      <c r="E99" s="123" t="str">
        <f>IF(SUM(D85:D96)*15=0,"",SUM(D85:D96)*15)</f>
        <v/>
      </c>
      <c r="F99" s="123" t="str">
        <f>IF(SUM(F85:F96)=0,"",SUM(F85:F96))</f>
        <v/>
      </c>
      <c r="G99" s="123" t="str">
        <f>IF(SUM(F85:F96)*15=0,"",SUM(F85:F96)*15)</f>
        <v/>
      </c>
      <c r="H99" s="221" t="str">
        <f>IF(SUM(H85:H96)=0,"",SUM(H85:H96))</f>
        <v/>
      </c>
      <c r="I99" s="117" t="str">
        <f>IF(SUM(D85:D96)+SUM(F85:F96)=0,"",SUM(D85:D96)+SUM(F85:F96))</f>
        <v/>
      </c>
      <c r="J99" s="122" t="str">
        <f>IF(SUM(J85:J96)=0,"",SUM(J85:J96))</f>
        <v/>
      </c>
      <c r="K99" s="123" t="str">
        <f>IF(SUM(J85:J96)*15=0,"",SUM(J85:J96)*15)</f>
        <v/>
      </c>
      <c r="L99" s="123" t="str">
        <f>IF(SUM(L85:L96)=0,"",SUM(L85:L96))</f>
        <v/>
      </c>
      <c r="M99" s="123" t="str">
        <f>IF(SUM(L85:L96)*15=0,"",SUM(L85:L96)*15)</f>
        <v/>
      </c>
      <c r="N99" s="221" t="str">
        <f>IF(SUM(N85:N96)=0,"",SUM(N85:N96))</f>
        <v/>
      </c>
      <c r="O99" s="117" t="str">
        <f>IF(SUM(J85:J96)+SUM(L85:L96)=0,"",SUM(J85:J96)+SUM(L85:L96))</f>
        <v/>
      </c>
      <c r="P99" s="122" t="str">
        <f>IF(SUM(P85:P96)=0,"",SUM(P85:P96))</f>
        <v/>
      </c>
      <c r="Q99" s="123" t="str">
        <f>IF(SUM(P85:P96)*15=0,"",SUM(P85:P96)*15)</f>
        <v/>
      </c>
      <c r="R99" s="123" t="str">
        <f>IF(SUM(R85:R96)=0,"",SUM(R85:R96))</f>
        <v/>
      </c>
      <c r="S99" s="123" t="str">
        <f>IF(SUM(R85:R96)*15=0,"",SUM(R85:R96)*15)</f>
        <v/>
      </c>
      <c r="T99" s="221" t="str">
        <f>IF(SUM(T85:T96)=0,"",SUM(T85:T96))</f>
        <v/>
      </c>
      <c r="U99" s="117" t="str">
        <f>IF(SUM(P85:P96)+SUM(R85:R96)=0,"",SUM(P85:P96)+SUM(R85:R96))</f>
        <v/>
      </c>
      <c r="V99" s="122" t="str">
        <f>IF(SUM(V85:V96)=0,"",SUM(V85:V96))</f>
        <v/>
      </c>
      <c r="W99" s="123" t="str">
        <f>IF(SUM(V85:V96)*15=0,"",SUM(V85:V96)*15)</f>
        <v/>
      </c>
      <c r="X99" s="123" t="str">
        <f>IF(SUM(X85:X96)=0,"",SUM(X85:X96))</f>
        <v/>
      </c>
      <c r="Y99" s="123" t="str">
        <f>IF(SUM(X85:X96)*15=0,"",SUM(X85:X96)*15)</f>
        <v/>
      </c>
      <c r="Z99" s="221" t="str">
        <f>IF(SUM(Z85:Z96)=0,"",SUM(Z85:Z96))</f>
        <v/>
      </c>
      <c r="AA99" s="117" t="str">
        <f>IF(SUM(V85:V96)+SUM(X85:X96)=0,"",SUM(V85:V96)+SUM(X85:X96))</f>
        <v/>
      </c>
      <c r="AB99" s="122" t="str">
        <f>IF(SUM(AB85:AB96)=0,"",SUM(AB85:AB96))</f>
        <v/>
      </c>
      <c r="AC99" s="123" t="str">
        <f>IF(SUM(AB85:AB96)*15=0,"",SUM(AB85:AB96)*15)</f>
        <v/>
      </c>
      <c r="AD99" s="123" t="str">
        <f>IF(SUM(AD85:AD96)=0,"",SUM(AD85:AD96))</f>
        <v/>
      </c>
      <c r="AE99" s="123" t="str">
        <f>IF(SUM(AD85:AD96)*15=0,"",SUM(AD85:AD96)*15)</f>
        <v/>
      </c>
      <c r="AF99" s="221" t="str">
        <f>IF(SUM(AF85:AF96)=0,"",SUM(AF85:AF96))</f>
        <v/>
      </c>
      <c r="AG99" s="117" t="str">
        <f>IF(SUM(AB85:AB96)+SUM(AD85:AD96)=0,"",SUM(AB85:AB96)+SUM(AD85:AD96))</f>
        <v/>
      </c>
      <c r="AH99" s="122">
        <f>IF(SUM(AH85:AH96)=0,"",SUM(AH85:AH96))</f>
        <v>3</v>
      </c>
      <c r="AI99" s="123">
        <f>IF(SUM(AH85:AH96)*15=0,"",SUM(AH85:AH96)*15)</f>
        <v>45</v>
      </c>
      <c r="AJ99" s="123">
        <f>IF(SUM(AJ85:AJ96)=0,"",SUM(AJ85:AJ96))</f>
        <v>3</v>
      </c>
      <c r="AK99" s="123">
        <f>IF(SUM(AJ85:AJ96)*15=0,"",SUM(AJ85:AJ96)*15)</f>
        <v>45</v>
      </c>
      <c r="AL99" s="221">
        <f>IF(SUM(AL85:AL96)=0,"",SUM(AL85:AL96))</f>
        <v>6</v>
      </c>
      <c r="AM99" s="117">
        <f>IF(SUM(AH85:AH96)+SUM(AJ85:AJ96)=0,"",SUM(AH85:AH96)+SUM(AJ85:AJ96))</f>
        <v>6</v>
      </c>
      <c r="AN99" s="122">
        <f>IF(SUM(AN85:AN96)=0,"",SUM(AN85:AN96))</f>
        <v>11</v>
      </c>
      <c r="AO99" s="123">
        <f>IF(SUM(AN85:AN96)*15=0,"",SUM(AN85:AN96)*15)</f>
        <v>165</v>
      </c>
      <c r="AP99" s="123">
        <f>IF(SUM(AP85:AP96)=0,"",SUM(AP85:AP96))</f>
        <v>7</v>
      </c>
      <c r="AQ99" s="123">
        <f>IF(SUM(AP85:AP96)*15=0,"",SUM(AP85:AP96)*15)</f>
        <v>105</v>
      </c>
      <c r="AR99" s="221">
        <f>IF(SUM(AR85:AR96)=0,"",SUM(AR85:AR96))</f>
        <v>23</v>
      </c>
      <c r="AS99" s="117">
        <f>IF(SUM(AN85:AN96)+SUM(AP85:AP96)=0,"",SUM(AN85:AN96)+SUM(AP85:AP96))</f>
        <v>18</v>
      </c>
      <c r="AT99" s="122">
        <f>IF(SUM(AT85:AT96)=0,"",SUM(AT85:AT96))</f>
        <v>10</v>
      </c>
      <c r="AU99" s="123">
        <f>IF(SUM(AT85:AT96)*15=0,"",SUM(AT85:AT96)*15)</f>
        <v>150</v>
      </c>
      <c r="AV99" s="123">
        <f>IF(SUM(AV85:AV96)=0,"",SUM(AV85:AV96))</f>
        <v>10</v>
      </c>
      <c r="AW99" s="123">
        <f>IF(SUM(AV85:AV96)*15=0,"",SUM(AV85:AV96)*15)</f>
        <v>150</v>
      </c>
      <c r="AX99" s="221">
        <f>IF(SUM(AX85:AX98)=0,"",SUM(AX85:AX98))</f>
        <v>30</v>
      </c>
      <c r="AY99" s="117">
        <f>IF(SUM(AT85:AT96)+SUM(AV85:AV96)=0,"",SUM(AT85:AT96)+SUM(AV85:AV96))</f>
        <v>20</v>
      </c>
      <c r="AZ99" s="128">
        <f>IF(SUM(AZ85:AZ96)=0,"",SUM(AZ85:AZ96))</f>
        <v>24</v>
      </c>
      <c r="BA99" s="123">
        <f>IF(SUM(AZ85:AZ96)*15=0,"",SUM(AZ85:AZ96)*15)</f>
        <v>360</v>
      </c>
      <c r="BB99" s="123">
        <f>IF(SUM(BB85:BB96)=0,"",SUM(BB85:BB96))</f>
        <v>20</v>
      </c>
      <c r="BC99" s="123">
        <f>IF(SUM(BB85:BB96)*15=0,"",SUM(BB85:BB96)*15)</f>
        <v>300</v>
      </c>
      <c r="BD99" s="123">
        <f>IF(SUM(BD85:BD98)=0,"",SUM(BD85:BD98))</f>
        <v>59</v>
      </c>
      <c r="BE99" s="118">
        <f>IF(SUM(AZ85:AZ96)+SUM(BB85:BB96)=0,"",SUM(AZ85:AZ96)+SUM(BB85:BB96))</f>
        <v>44</v>
      </c>
      <c r="BF99" s="163"/>
      <c r="BG99" s="163"/>
    </row>
    <row r="100" spans="1:59" s="58" customFormat="1" ht="15.75" customHeight="1" thickBot="1">
      <c r="A100" s="222"/>
      <c r="B100" s="223"/>
      <c r="C100" s="132" t="s">
        <v>163</v>
      </c>
      <c r="D100" s="224">
        <f>SUM(D99)</f>
        <v>0</v>
      </c>
      <c r="E100" s="225">
        <f t="shared" ref="E100:BE100" si="149">SUM(E99)</f>
        <v>0</v>
      </c>
      <c r="F100" s="225">
        <f t="shared" si="149"/>
        <v>0</v>
      </c>
      <c r="G100" s="225">
        <f t="shared" si="149"/>
        <v>0</v>
      </c>
      <c r="H100" s="225">
        <f t="shared" si="149"/>
        <v>0</v>
      </c>
      <c r="I100" s="225">
        <f t="shared" si="149"/>
        <v>0</v>
      </c>
      <c r="J100" s="225">
        <f t="shared" si="149"/>
        <v>0</v>
      </c>
      <c r="K100" s="225">
        <f t="shared" si="149"/>
        <v>0</v>
      </c>
      <c r="L100" s="225">
        <f t="shared" si="149"/>
        <v>0</v>
      </c>
      <c r="M100" s="225">
        <f t="shared" si="149"/>
        <v>0</v>
      </c>
      <c r="N100" s="225">
        <f t="shared" si="149"/>
        <v>0</v>
      </c>
      <c r="O100" s="225">
        <f t="shared" si="149"/>
        <v>0</v>
      </c>
      <c r="P100" s="225">
        <f t="shared" si="149"/>
        <v>0</v>
      </c>
      <c r="Q100" s="225">
        <f t="shared" si="149"/>
        <v>0</v>
      </c>
      <c r="R100" s="225">
        <f t="shared" si="149"/>
        <v>0</v>
      </c>
      <c r="S100" s="225">
        <f t="shared" si="149"/>
        <v>0</v>
      </c>
      <c r="T100" s="225">
        <f t="shared" si="149"/>
        <v>0</v>
      </c>
      <c r="U100" s="225">
        <f t="shared" si="149"/>
        <v>0</v>
      </c>
      <c r="V100" s="225">
        <f t="shared" si="149"/>
        <v>0</v>
      </c>
      <c r="W100" s="225">
        <f t="shared" si="149"/>
        <v>0</v>
      </c>
      <c r="X100" s="225">
        <f t="shared" si="149"/>
        <v>0</v>
      </c>
      <c r="Y100" s="225">
        <f t="shared" si="149"/>
        <v>0</v>
      </c>
      <c r="Z100" s="225">
        <f t="shared" si="149"/>
        <v>0</v>
      </c>
      <c r="AA100" s="225">
        <f t="shared" si="149"/>
        <v>0</v>
      </c>
      <c r="AB100" s="225">
        <f t="shared" si="149"/>
        <v>0</v>
      </c>
      <c r="AC100" s="225">
        <f t="shared" si="149"/>
        <v>0</v>
      </c>
      <c r="AD100" s="225">
        <f t="shared" si="149"/>
        <v>0</v>
      </c>
      <c r="AE100" s="225">
        <f t="shared" si="149"/>
        <v>0</v>
      </c>
      <c r="AF100" s="225">
        <f t="shared" si="149"/>
        <v>0</v>
      </c>
      <c r="AG100" s="225">
        <f t="shared" si="149"/>
        <v>0</v>
      </c>
      <c r="AH100" s="225">
        <f t="shared" si="149"/>
        <v>3</v>
      </c>
      <c r="AI100" s="225">
        <f t="shared" si="149"/>
        <v>45</v>
      </c>
      <c r="AJ100" s="225">
        <f t="shared" si="149"/>
        <v>3</v>
      </c>
      <c r="AK100" s="225">
        <f t="shared" si="149"/>
        <v>45</v>
      </c>
      <c r="AL100" s="225">
        <f t="shared" si="149"/>
        <v>6</v>
      </c>
      <c r="AM100" s="225">
        <f t="shared" si="149"/>
        <v>6</v>
      </c>
      <c r="AN100" s="225">
        <f t="shared" si="149"/>
        <v>11</v>
      </c>
      <c r="AO100" s="225">
        <f t="shared" si="149"/>
        <v>165</v>
      </c>
      <c r="AP100" s="225">
        <f t="shared" si="149"/>
        <v>7</v>
      </c>
      <c r="AQ100" s="225">
        <f t="shared" si="149"/>
        <v>105</v>
      </c>
      <c r="AR100" s="225">
        <f t="shared" si="149"/>
        <v>23</v>
      </c>
      <c r="AS100" s="225">
        <f t="shared" si="149"/>
        <v>18</v>
      </c>
      <c r="AT100" s="225">
        <f t="shared" si="149"/>
        <v>10</v>
      </c>
      <c r="AU100" s="225">
        <f t="shared" si="149"/>
        <v>150</v>
      </c>
      <c r="AV100" s="225">
        <f t="shared" si="149"/>
        <v>10</v>
      </c>
      <c r="AW100" s="225">
        <f t="shared" si="149"/>
        <v>150</v>
      </c>
      <c r="AX100" s="225">
        <f t="shared" si="149"/>
        <v>30</v>
      </c>
      <c r="AY100" s="225">
        <f t="shared" si="149"/>
        <v>20</v>
      </c>
      <c r="AZ100" s="225">
        <f t="shared" si="149"/>
        <v>24</v>
      </c>
      <c r="BA100" s="225">
        <f t="shared" si="149"/>
        <v>360</v>
      </c>
      <c r="BB100" s="225">
        <f t="shared" si="149"/>
        <v>20</v>
      </c>
      <c r="BC100" s="225">
        <f t="shared" si="149"/>
        <v>300</v>
      </c>
      <c r="BD100" s="225">
        <f t="shared" si="149"/>
        <v>59</v>
      </c>
      <c r="BE100" s="226">
        <f t="shared" si="149"/>
        <v>44</v>
      </c>
      <c r="BF100" s="163"/>
      <c r="BG100" s="163"/>
    </row>
    <row r="101" spans="1:59" s="236" customFormat="1" ht="20.100000000000001" customHeight="1" thickBot="1">
      <c r="A101" s="227"/>
      <c r="B101" s="228"/>
      <c r="C101" s="229" t="s">
        <v>271</v>
      </c>
      <c r="D101" s="230">
        <f t="shared" ref="D101:BC101" si="150">IF((D100+D83+D55)=0,"",(D100+D83+D55))</f>
        <v>11</v>
      </c>
      <c r="E101" s="231">
        <f t="shared" si="150"/>
        <v>165</v>
      </c>
      <c r="F101" s="231">
        <f t="shared" si="150"/>
        <v>19</v>
      </c>
      <c r="G101" s="231">
        <f t="shared" si="150"/>
        <v>285</v>
      </c>
      <c r="H101" s="232">
        <f t="shared" si="150"/>
        <v>30</v>
      </c>
      <c r="I101" s="233">
        <f t="shared" si="150"/>
        <v>30</v>
      </c>
      <c r="J101" s="230">
        <f t="shared" si="150"/>
        <v>20</v>
      </c>
      <c r="K101" s="231">
        <f t="shared" si="150"/>
        <v>300</v>
      </c>
      <c r="L101" s="231">
        <f t="shared" si="150"/>
        <v>7</v>
      </c>
      <c r="M101" s="231">
        <f t="shared" si="150"/>
        <v>105</v>
      </c>
      <c r="N101" s="232">
        <f t="shared" si="150"/>
        <v>30</v>
      </c>
      <c r="O101" s="233">
        <f t="shared" si="150"/>
        <v>27</v>
      </c>
      <c r="P101" s="230">
        <f t="shared" si="150"/>
        <v>21</v>
      </c>
      <c r="Q101" s="231">
        <f t="shared" si="150"/>
        <v>315</v>
      </c>
      <c r="R101" s="231">
        <f t="shared" si="150"/>
        <v>5</v>
      </c>
      <c r="S101" s="231">
        <f t="shared" si="150"/>
        <v>75</v>
      </c>
      <c r="T101" s="232">
        <f t="shared" si="150"/>
        <v>30</v>
      </c>
      <c r="U101" s="233">
        <f t="shared" si="150"/>
        <v>26</v>
      </c>
      <c r="V101" s="230">
        <f t="shared" si="150"/>
        <v>15</v>
      </c>
      <c r="W101" s="231">
        <f t="shared" si="150"/>
        <v>225</v>
      </c>
      <c r="X101" s="231">
        <f t="shared" si="150"/>
        <v>11</v>
      </c>
      <c r="Y101" s="231">
        <f t="shared" si="150"/>
        <v>165</v>
      </c>
      <c r="Z101" s="232">
        <f t="shared" si="150"/>
        <v>30</v>
      </c>
      <c r="AA101" s="233">
        <f t="shared" si="150"/>
        <v>26</v>
      </c>
      <c r="AB101" s="230">
        <f t="shared" si="150"/>
        <v>11</v>
      </c>
      <c r="AC101" s="231">
        <f t="shared" si="150"/>
        <v>165</v>
      </c>
      <c r="AD101" s="231">
        <f t="shared" si="150"/>
        <v>13</v>
      </c>
      <c r="AE101" s="231">
        <f t="shared" si="150"/>
        <v>195</v>
      </c>
      <c r="AF101" s="232">
        <f t="shared" si="150"/>
        <v>30</v>
      </c>
      <c r="AG101" s="233">
        <f t="shared" si="150"/>
        <v>24</v>
      </c>
      <c r="AH101" s="230">
        <f t="shared" si="150"/>
        <v>13</v>
      </c>
      <c r="AI101" s="231">
        <f t="shared" si="150"/>
        <v>195</v>
      </c>
      <c r="AJ101" s="231">
        <f t="shared" si="150"/>
        <v>12</v>
      </c>
      <c r="AK101" s="231">
        <f t="shared" si="150"/>
        <v>180</v>
      </c>
      <c r="AL101" s="232">
        <f t="shared" si="150"/>
        <v>30</v>
      </c>
      <c r="AM101" s="233">
        <f t="shared" si="150"/>
        <v>25</v>
      </c>
      <c r="AN101" s="230">
        <f t="shared" si="150"/>
        <v>15</v>
      </c>
      <c r="AO101" s="231">
        <f t="shared" si="150"/>
        <v>225</v>
      </c>
      <c r="AP101" s="231">
        <f t="shared" si="150"/>
        <v>9</v>
      </c>
      <c r="AQ101" s="231">
        <f t="shared" si="150"/>
        <v>135</v>
      </c>
      <c r="AR101" s="232">
        <f t="shared" si="150"/>
        <v>30</v>
      </c>
      <c r="AS101" s="233">
        <f t="shared" si="150"/>
        <v>24</v>
      </c>
      <c r="AT101" s="230">
        <f t="shared" si="150"/>
        <v>10</v>
      </c>
      <c r="AU101" s="231">
        <f t="shared" si="150"/>
        <v>150</v>
      </c>
      <c r="AV101" s="231">
        <f t="shared" si="150"/>
        <v>10</v>
      </c>
      <c r="AW101" s="231">
        <f t="shared" si="150"/>
        <v>150</v>
      </c>
      <c r="AX101" s="232">
        <f t="shared" si="150"/>
        <v>30</v>
      </c>
      <c r="AY101" s="233">
        <f t="shared" si="150"/>
        <v>20</v>
      </c>
      <c r="AZ101" s="230">
        <f t="shared" si="150"/>
        <v>116</v>
      </c>
      <c r="BA101" s="230">
        <f t="shared" si="150"/>
        <v>1740</v>
      </c>
      <c r="BB101" s="230">
        <f t="shared" si="150"/>
        <v>86</v>
      </c>
      <c r="BC101" s="230">
        <f t="shared" si="150"/>
        <v>1290</v>
      </c>
      <c r="BD101" s="234">
        <f>IF(SUM(BD86:BD99)=0,"",SUM(BD86:BD99))</f>
        <v>112</v>
      </c>
      <c r="BE101" s="235">
        <f>IF(SUM(AZ86:AZ99)+SUM(BB86:BB99)=0,"",SUM(AZ86:AZ99)+SUM(BB86:BB99))</f>
        <v>84</v>
      </c>
      <c r="BF101" s="163"/>
      <c r="BG101" s="163"/>
    </row>
    <row r="102" spans="1:59" s="240" customFormat="1" ht="20.100000000000001" customHeight="1">
      <c r="A102" s="237"/>
      <c r="B102" s="238"/>
      <c r="C102" s="132" t="s">
        <v>163</v>
      </c>
      <c r="D102" s="199">
        <f>SUM(D101)</f>
        <v>11</v>
      </c>
      <c r="E102" s="199">
        <f t="shared" ref="E102:BE102" si="151">SUM(E101)</f>
        <v>165</v>
      </c>
      <c r="F102" s="199">
        <f t="shared" si="151"/>
        <v>19</v>
      </c>
      <c r="G102" s="199">
        <f t="shared" si="151"/>
        <v>285</v>
      </c>
      <c r="H102" s="199">
        <f t="shared" si="151"/>
        <v>30</v>
      </c>
      <c r="I102" s="199">
        <f t="shared" si="151"/>
        <v>30</v>
      </c>
      <c r="J102" s="199">
        <f t="shared" si="151"/>
        <v>20</v>
      </c>
      <c r="K102" s="199">
        <f t="shared" si="151"/>
        <v>300</v>
      </c>
      <c r="L102" s="199">
        <f t="shared" si="151"/>
        <v>7</v>
      </c>
      <c r="M102" s="199">
        <f t="shared" si="151"/>
        <v>105</v>
      </c>
      <c r="N102" s="199">
        <f t="shared" si="151"/>
        <v>30</v>
      </c>
      <c r="O102" s="199">
        <f t="shared" si="151"/>
        <v>27</v>
      </c>
      <c r="P102" s="199">
        <f t="shared" si="151"/>
        <v>21</v>
      </c>
      <c r="Q102" s="199">
        <f t="shared" si="151"/>
        <v>315</v>
      </c>
      <c r="R102" s="199">
        <f t="shared" si="151"/>
        <v>5</v>
      </c>
      <c r="S102" s="199">
        <f t="shared" si="151"/>
        <v>75</v>
      </c>
      <c r="T102" s="199">
        <f t="shared" si="151"/>
        <v>30</v>
      </c>
      <c r="U102" s="199">
        <f t="shared" si="151"/>
        <v>26</v>
      </c>
      <c r="V102" s="199">
        <f t="shared" si="151"/>
        <v>15</v>
      </c>
      <c r="W102" s="199">
        <f t="shared" si="151"/>
        <v>225</v>
      </c>
      <c r="X102" s="199">
        <f t="shared" si="151"/>
        <v>11</v>
      </c>
      <c r="Y102" s="199">
        <f t="shared" si="151"/>
        <v>165</v>
      </c>
      <c r="Z102" s="199">
        <f t="shared" si="151"/>
        <v>30</v>
      </c>
      <c r="AA102" s="199">
        <f t="shared" si="151"/>
        <v>26</v>
      </c>
      <c r="AB102" s="199">
        <f t="shared" si="151"/>
        <v>11</v>
      </c>
      <c r="AC102" s="199">
        <f t="shared" si="151"/>
        <v>165</v>
      </c>
      <c r="AD102" s="199">
        <f t="shared" si="151"/>
        <v>13</v>
      </c>
      <c r="AE102" s="199">
        <f t="shared" si="151"/>
        <v>195</v>
      </c>
      <c r="AF102" s="199">
        <f t="shared" si="151"/>
        <v>30</v>
      </c>
      <c r="AG102" s="199">
        <f t="shared" si="151"/>
        <v>24</v>
      </c>
      <c r="AH102" s="199">
        <f t="shared" si="151"/>
        <v>13</v>
      </c>
      <c r="AI102" s="199">
        <f t="shared" si="151"/>
        <v>195</v>
      </c>
      <c r="AJ102" s="199">
        <f t="shared" si="151"/>
        <v>12</v>
      </c>
      <c r="AK102" s="199">
        <f t="shared" si="151"/>
        <v>180</v>
      </c>
      <c r="AL102" s="199">
        <f t="shared" si="151"/>
        <v>30</v>
      </c>
      <c r="AM102" s="199">
        <f t="shared" si="151"/>
        <v>25</v>
      </c>
      <c r="AN102" s="199">
        <f t="shared" si="151"/>
        <v>15</v>
      </c>
      <c r="AO102" s="199">
        <f t="shared" si="151"/>
        <v>225</v>
      </c>
      <c r="AP102" s="199">
        <f t="shared" si="151"/>
        <v>9</v>
      </c>
      <c r="AQ102" s="199">
        <f t="shared" si="151"/>
        <v>135</v>
      </c>
      <c r="AR102" s="199">
        <f t="shared" si="151"/>
        <v>30</v>
      </c>
      <c r="AS102" s="199">
        <f t="shared" si="151"/>
        <v>24</v>
      </c>
      <c r="AT102" s="199">
        <f t="shared" si="151"/>
        <v>10</v>
      </c>
      <c r="AU102" s="199">
        <f t="shared" si="151"/>
        <v>150</v>
      </c>
      <c r="AV102" s="199">
        <f t="shared" si="151"/>
        <v>10</v>
      </c>
      <c r="AW102" s="199">
        <f t="shared" si="151"/>
        <v>150</v>
      </c>
      <c r="AX102" s="199">
        <f t="shared" si="151"/>
        <v>30</v>
      </c>
      <c r="AY102" s="199">
        <f t="shared" si="151"/>
        <v>20</v>
      </c>
      <c r="AZ102" s="199">
        <f t="shared" si="151"/>
        <v>116</v>
      </c>
      <c r="BA102" s="199">
        <f t="shared" si="151"/>
        <v>1740</v>
      </c>
      <c r="BB102" s="199">
        <f t="shared" si="151"/>
        <v>86</v>
      </c>
      <c r="BC102" s="199">
        <f t="shared" si="151"/>
        <v>1290</v>
      </c>
      <c r="BD102" s="199">
        <f t="shared" si="151"/>
        <v>112</v>
      </c>
      <c r="BE102" s="199">
        <f t="shared" si="151"/>
        <v>84</v>
      </c>
      <c r="BF102" s="239"/>
      <c r="BG102" s="239"/>
    </row>
    <row r="103" spans="1:59" s="58" customFormat="1" ht="24.95" customHeight="1">
      <c r="A103" s="241"/>
      <c r="B103" s="242"/>
      <c r="C103" s="24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3"/>
      <c r="AY103" s="243"/>
      <c r="AZ103" s="244"/>
      <c r="BA103" s="245"/>
      <c r="BB103" s="245"/>
      <c r="BC103" s="245"/>
      <c r="BD103" s="245"/>
      <c r="BE103" s="246"/>
      <c r="BF103" s="163"/>
      <c r="BG103" s="163"/>
    </row>
    <row r="104" spans="1:59" ht="15.75" customHeight="1">
      <c r="A104" s="247" t="s">
        <v>15</v>
      </c>
      <c r="B104" s="248"/>
      <c r="C104" s="249" t="s">
        <v>272</v>
      </c>
      <c r="D104" s="250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108"/>
      <c r="BA104" s="66"/>
      <c r="BB104" s="66"/>
      <c r="BC104" s="66"/>
      <c r="BD104" s="66"/>
      <c r="BE104" s="66"/>
      <c r="BF104" s="163"/>
      <c r="BG104" s="163"/>
    </row>
    <row r="105" spans="1:59" ht="15.75" customHeight="1">
      <c r="A105" s="167"/>
      <c r="B105" s="253" t="s">
        <v>47</v>
      </c>
      <c r="C105" s="254" t="s">
        <v>273</v>
      </c>
      <c r="D105" s="71"/>
      <c r="E105" s="74" t="str">
        <f t="shared" ref="E105:E116" si="152">IF(D105*15=0,"",D105*15)</f>
        <v/>
      </c>
      <c r="F105" s="73"/>
      <c r="G105" s="74" t="str">
        <f t="shared" ref="G105:G116" si="153">IF(F105*15=0,"",F105*15)</f>
        <v/>
      </c>
      <c r="H105" s="255" t="s">
        <v>274</v>
      </c>
      <c r="I105" s="160"/>
      <c r="J105" s="71">
        <v>4</v>
      </c>
      <c r="K105" s="74">
        <f t="shared" ref="K105:K116" si="154">IF(J105*15=0,"",J105*15)</f>
        <v>60</v>
      </c>
      <c r="L105" s="73"/>
      <c r="M105" s="74" t="str">
        <f t="shared" ref="M105:M116" si="155">IF(L105*15=0,"",L105*15)</f>
        <v/>
      </c>
      <c r="N105" s="255" t="s">
        <v>274</v>
      </c>
      <c r="O105" s="160" t="s">
        <v>52</v>
      </c>
      <c r="P105" s="71">
        <v>4</v>
      </c>
      <c r="Q105" s="74">
        <f t="shared" ref="Q105:Q116" si="156">IF(P105*15=0,"",P105*15)</f>
        <v>60</v>
      </c>
      <c r="R105" s="73"/>
      <c r="S105" s="74" t="str">
        <f t="shared" ref="S105:S116" si="157">IF(R105*15=0,"",R105*15)</f>
        <v/>
      </c>
      <c r="T105" s="255" t="s">
        <v>274</v>
      </c>
      <c r="U105" s="160" t="s">
        <v>52</v>
      </c>
      <c r="V105" s="71">
        <v>4</v>
      </c>
      <c r="W105" s="74">
        <f t="shared" ref="W105:W116" si="158">IF(V105*15=0,"",V105*15)</f>
        <v>60</v>
      </c>
      <c r="X105" s="73"/>
      <c r="Y105" s="74" t="str">
        <f t="shared" ref="Y105:Y116" si="159">IF(X105*15=0,"",X105*15)</f>
        <v/>
      </c>
      <c r="Z105" s="255" t="s">
        <v>274</v>
      </c>
      <c r="AA105" s="160" t="s">
        <v>52</v>
      </c>
      <c r="AB105" s="71"/>
      <c r="AC105" s="74" t="str">
        <f t="shared" ref="AC105:AC116" si="160">IF(AB105*15=0,"",AB105*15)</f>
        <v/>
      </c>
      <c r="AD105" s="73"/>
      <c r="AE105" s="74" t="str">
        <f t="shared" ref="AE105:AE116" si="161">IF(AD105*15=0,"",AD105*15)</f>
        <v/>
      </c>
      <c r="AF105" s="255" t="s">
        <v>274</v>
      </c>
      <c r="AG105" s="162"/>
      <c r="AH105" s="71"/>
      <c r="AI105" s="74" t="str">
        <f t="shared" ref="AI105:AI116" si="162">IF(AH105*15=0,"",AH105*15)</f>
        <v/>
      </c>
      <c r="AJ105" s="73"/>
      <c r="AK105" s="74" t="str">
        <f t="shared" ref="AK105:AK116" si="163">IF(AJ105*15=0,"",AJ105*15)</f>
        <v/>
      </c>
      <c r="AL105" s="255" t="s">
        <v>274</v>
      </c>
      <c r="AM105" s="162"/>
      <c r="AN105" s="71"/>
      <c r="AO105" s="74" t="str">
        <f t="shared" ref="AO105:AO116" si="164">IF(AN105*15=0,"",AN105*15)</f>
        <v/>
      </c>
      <c r="AP105" s="73"/>
      <c r="AQ105" s="74" t="str">
        <f t="shared" ref="AQ105:AQ116" si="165">IF(AP105*15=0,"",AP105*15)</f>
        <v/>
      </c>
      <c r="AR105" s="255" t="s">
        <v>274</v>
      </c>
      <c r="AS105" s="162"/>
      <c r="AT105" s="71"/>
      <c r="AU105" s="74" t="str">
        <f t="shared" ref="AU105:AU116" si="166">IF(AT105*15=0,"",AT105*15)</f>
        <v/>
      </c>
      <c r="AV105" s="73"/>
      <c r="AW105" s="74" t="str">
        <f t="shared" ref="AW105:AW116" si="167">IF(AV105*15=0,"",AV105*15)</f>
        <v/>
      </c>
      <c r="AX105" s="255" t="s">
        <v>274</v>
      </c>
      <c r="AY105" s="162"/>
      <c r="AZ105" s="77">
        <f t="shared" ref="AZ105:AZ116" si="168">IF(D105+J105+P105+V105+AB105+AH105+AN105+AT105=0,"",D105+J105+P105+V105+AB105+AH105+AN105+AT105)</f>
        <v>12</v>
      </c>
      <c r="BA105" s="74">
        <f t="shared" ref="BA105:BA116" si="169">IF((D105+J105+P105+V105+AB105+AH105+AN105+AT105)*15=0,"",(D105+J105+P105+V105+AB105+AH105+AN105+AT105)*15)</f>
        <v>180</v>
      </c>
      <c r="BB105" s="78" t="str">
        <f t="shared" ref="BB105:BB116" si="170">IF(F105+L105+R105+X105+AD105+AJ105+AP105+AV105=0,"",F105+L105+R105+X105+AD105+AJ105+AP105+AV105)</f>
        <v/>
      </c>
      <c r="BC105" s="74" t="str">
        <f t="shared" ref="BC105:BC116" si="171">IF((F105+L105+R105+X105+AD105+AJ105+AP105+AV105)*15=0,"",(F105+L105+R105+X105+AD105+AJ105+AP105+AV105)*15)</f>
        <v/>
      </c>
      <c r="BD105" s="78" t="s">
        <v>274</v>
      </c>
      <c r="BE105" s="79">
        <f>IF((D105+J105+P105+V105+AB105+F105+L105+R105+X105+AD105+AH105+AN105+AT105+AJ105+AP105+AV105)=0,"",(D105+J105+P105+V105+AB105+F105+L105+R105+X105+AD105+AH105+AN105+AT105+AJ105+AP105+AV105))</f>
        <v>12</v>
      </c>
      <c r="BF105" s="163"/>
      <c r="BG105" s="163"/>
    </row>
    <row r="106" spans="1:59" ht="15.75" customHeight="1">
      <c r="A106" s="167" t="s">
        <v>275</v>
      </c>
      <c r="B106" s="256" t="s">
        <v>31</v>
      </c>
      <c r="C106" s="254" t="s">
        <v>276</v>
      </c>
      <c r="D106" s="71"/>
      <c r="E106" s="74" t="str">
        <f t="shared" si="152"/>
        <v/>
      </c>
      <c r="F106" s="73"/>
      <c r="G106" s="74" t="str">
        <f t="shared" si="153"/>
        <v/>
      </c>
      <c r="H106" s="255" t="s">
        <v>274</v>
      </c>
      <c r="I106" s="160"/>
      <c r="J106" s="71"/>
      <c r="K106" s="74" t="str">
        <f t="shared" si="154"/>
        <v/>
      </c>
      <c r="L106" s="73"/>
      <c r="M106" s="74" t="str">
        <f t="shared" si="155"/>
        <v/>
      </c>
      <c r="N106" s="255" t="s">
        <v>274</v>
      </c>
      <c r="O106" s="160"/>
      <c r="P106" s="71"/>
      <c r="Q106" s="74" t="str">
        <f t="shared" si="156"/>
        <v/>
      </c>
      <c r="R106" s="73"/>
      <c r="S106" s="74" t="str">
        <f t="shared" si="157"/>
        <v/>
      </c>
      <c r="T106" s="255" t="s">
        <v>274</v>
      </c>
      <c r="U106" s="160"/>
      <c r="V106" s="71"/>
      <c r="W106" s="74" t="str">
        <f t="shared" si="158"/>
        <v/>
      </c>
      <c r="X106" s="73"/>
      <c r="Y106" s="74" t="str">
        <f t="shared" si="159"/>
        <v/>
      </c>
      <c r="Z106" s="255" t="s">
        <v>274</v>
      </c>
      <c r="AA106" s="160"/>
      <c r="AB106" s="71">
        <v>2</v>
      </c>
      <c r="AC106" s="74">
        <f t="shared" si="160"/>
        <v>30</v>
      </c>
      <c r="AD106" s="73"/>
      <c r="AE106" s="74" t="str">
        <f t="shared" si="161"/>
        <v/>
      </c>
      <c r="AF106" s="255" t="s">
        <v>274</v>
      </c>
      <c r="AG106" s="162" t="s">
        <v>52</v>
      </c>
      <c r="AH106" s="71"/>
      <c r="AI106" s="74" t="str">
        <f t="shared" si="162"/>
        <v/>
      </c>
      <c r="AJ106" s="73"/>
      <c r="AK106" s="74" t="str">
        <f t="shared" si="163"/>
        <v/>
      </c>
      <c r="AL106" s="255" t="s">
        <v>274</v>
      </c>
      <c r="AM106" s="162"/>
      <c r="AN106" s="71"/>
      <c r="AO106" s="74" t="str">
        <f t="shared" si="164"/>
        <v/>
      </c>
      <c r="AP106" s="73"/>
      <c r="AQ106" s="74" t="str">
        <f t="shared" si="165"/>
        <v/>
      </c>
      <c r="AR106" s="255" t="s">
        <v>274</v>
      </c>
      <c r="AS106" s="162"/>
      <c r="AT106" s="71"/>
      <c r="AU106" s="74" t="str">
        <f t="shared" si="166"/>
        <v/>
      </c>
      <c r="AV106" s="73"/>
      <c r="AW106" s="74" t="str">
        <f t="shared" si="167"/>
        <v/>
      </c>
      <c r="AX106" s="255" t="s">
        <v>274</v>
      </c>
      <c r="AY106" s="162"/>
      <c r="AZ106" s="77">
        <f t="shared" si="168"/>
        <v>2</v>
      </c>
      <c r="BA106" s="74">
        <f t="shared" si="169"/>
        <v>30</v>
      </c>
      <c r="BB106" s="78" t="str">
        <f t="shared" si="170"/>
        <v/>
      </c>
      <c r="BC106" s="74" t="str">
        <f t="shared" si="171"/>
        <v/>
      </c>
      <c r="BD106" s="78" t="s">
        <v>274</v>
      </c>
      <c r="BE106" s="79">
        <f t="shared" ref="BE106:BE116" si="172">IF((D106+J106+P106+V106+AB106+F106+L106+R106+X106+AD106+AH106+AN106+AT106+AJ106+AP106+AV106)=0,"",(D106+J106+P106+V106+AB106+F106+L106+R106+X106+AD106+AH106+AN106+AT106+AJ106+AP106+AV106))</f>
        <v>2</v>
      </c>
      <c r="BF106" s="163"/>
      <c r="BG106" s="163"/>
    </row>
    <row r="107" spans="1:59" ht="15.75" customHeight="1">
      <c r="A107" s="167" t="s">
        <v>277</v>
      </c>
      <c r="B107" s="256" t="s">
        <v>31</v>
      </c>
      <c r="C107" s="254" t="s">
        <v>278</v>
      </c>
      <c r="D107" s="71"/>
      <c r="E107" s="74" t="str">
        <f t="shared" si="152"/>
        <v/>
      </c>
      <c r="F107" s="73"/>
      <c r="G107" s="74" t="str">
        <f t="shared" si="153"/>
        <v/>
      </c>
      <c r="H107" s="255" t="s">
        <v>274</v>
      </c>
      <c r="I107" s="160"/>
      <c r="J107" s="71"/>
      <c r="K107" s="74" t="str">
        <f t="shared" si="154"/>
        <v/>
      </c>
      <c r="L107" s="73"/>
      <c r="M107" s="74" t="str">
        <f t="shared" si="155"/>
        <v/>
      </c>
      <c r="N107" s="255" t="s">
        <v>274</v>
      </c>
      <c r="O107" s="160"/>
      <c r="P107" s="71"/>
      <c r="Q107" s="74" t="str">
        <f t="shared" si="156"/>
        <v/>
      </c>
      <c r="R107" s="73"/>
      <c r="S107" s="74" t="str">
        <f t="shared" si="157"/>
        <v/>
      </c>
      <c r="T107" s="255" t="s">
        <v>274</v>
      </c>
      <c r="U107" s="160"/>
      <c r="V107" s="71"/>
      <c r="W107" s="74" t="str">
        <f t="shared" si="158"/>
        <v/>
      </c>
      <c r="X107" s="73"/>
      <c r="Y107" s="74" t="str">
        <f t="shared" si="159"/>
        <v/>
      </c>
      <c r="Z107" s="255" t="s">
        <v>274</v>
      </c>
      <c r="AA107" s="160"/>
      <c r="AB107" s="71"/>
      <c r="AC107" s="74" t="str">
        <f t="shared" si="160"/>
        <v/>
      </c>
      <c r="AD107" s="73"/>
      <c r="AE107" s="74" t="str">
        <f t="shared" si="161"/>
        <v/>
      </c>
      <c r="AF107" s="255" t="s">
        <v>274</v>
      </c>
      <c r="AG107" s="162"/>
      <c r="AH107" s="71">
        <v>2</v>
      </c>
      <c r="AI107" s="74">
        <f t="shared" si="162"/>
        <v>30</v>
      </c>
      <c r="AJ107" s="73"/>
      <c r="AK107" s="74" t="str">
        <f t="shared" si="163"/>
        <v/>
      </c>
      <c r="AL107" s="255" t="s">
        <v>274</v>
      </c>
      <c r="AM107" s="162"/>
      <c r="AN107" s="71"/>
      <c r="AO107" s="74" t="str">
        <f t="shared" si="164"/>
        <v/>
      </c>
      <c r="AP107" s="73"/>
      <c r="AQ107" s="74" t="str">
        <f t="shared" si="165"/>
        <v/>
      </c>
      <c r="AR107" s="255" t="s">
        <v>274</v>
      </c>
      <c r="AS107" s="162"/>
      <c r="AT107" s="71"/>
      <c r="AU107" s="74" t="str">
        <f t="shared" si="166"/>
        <v/>
      </c>
      <c r="AV107" s="73"/>
      <c r="AW107" s="74" t="str">
        <f t="shared" si="167"/>
        <v/>
      </c>
      <c r="AX107" s="255" t="s">
        <v>274</v>
      </c>
      <c r="AY107" s="162"/>
      <c r="AZ107" s="77">
        <f t="shared" si="168"/>
        <v>2</v>
      </c>
      <c r="BA107" s="74">
        <f t="shared" si="169"/>
        <v>30</v>
      </c>
      <c r="BB107" s="78" t="str">
        <f t="shared" si="170"/>
        <v/>
      </c>
      <c r="BC107" s="74" t="str">
        <f t="shared" si="171"/>
        <v/>
      </c>
      <c r="BD107" s="78" t="s">
        <v>274</v>
      </c>
      <c r="BE107" s="79">
        <f t="shared" si="172"/>
        <v>2</v>
      </c>
      <c r="BF107" s="163"/>
      <c r="BG107" s="163"/>
    </row>
    <row r="108" spans="1:59" ht="15.75" customHeight="1">
      <c r="A108" s="167" t="s">
        <v>279</v>
      </c>
      <c r="B108" s="256" t="s">
        <v>31</v>
      </c>
      <c r="C108" s="254" t="s">
        <v>280</v>
      </c>
      <c r="D108" s="71"/>
      <c r="E108" s="74" t="str">
        <f t="shared" si="152"/>
        <v/>
      </c>
      <c r="F108" s="73"/>
      <c r="G108" s="74" t="str">
        <f t="shared" si="153"/>
        <v/>
      </c>
      <c r="H108" s="255" t="s">
        <v>274</v>
      </c>
      <c r="I108" s="160"/>
      <c r="J108" s="71"/>
      <c r="K108" s="74" t="str">
        <f t="shared" si="154"/>
        <v/>
      </c>
      <c r="L108" s="73"/>
      <c r="M108" s="74" t="str">
        <f t="shared" si="155"/>
        <v/>
      </c>
      <c r="N108" s="255" t="s">
        <v>274</v>
      </c>
      <c r="O108" s="160"/>
      <c r="P108" s="71"/>
      <c r="Q108" s="74" t="str">
        <f t="shared" si="156"/>
        <v/>
      </c>
      <c r="R108" s="73"/>
      <c r="S108" s="74" t="str">
        <f t="shared" si="157"/>
        <v/>
      </c>
      <c r="T108" s="255" t="s">
        <v>274</v>
      </c>
      <c r="U108" s="160"/>
      <c r="V108" s="71"/>
      <c r="W108" s="74" t="str">
        <f t="shared" si="158"/>
        <v/>
      </c>
      <c r="X108" s="73"/>
      <c r="Y108" s="74" t="str">
        <f t="shared" si="159"/>
        <v/>
      </c>
      <c r="Z108" s="255" t="s">
        <v>274</v>
      </c>
      <c r="AA108" s="160"/>
      <c r="AB108" s="71"/>
      <c r="AC108" s="74" t="str">
        <f t="shared" si="160"/>
        <v/>
      </c>
      <c r="AD108" s="73"/>
      <c r="AE108" s="74" t="str">
        <f t="shared" si="161"/>
        <v/>
      </c>
      <c r="AF108" s="255" t="s">
        <v>274</v>
      </c>
      <c r="AG108" s="162"/>
      <c r="AH108" s="71"/>
      <c r="AI108" s="74" t="str">
        <f t="shared" si="162"/>
        <v/>
      </c>
      <c r="AJ108" s="73"/>
      <c r="AK108" s="74" t="str">
        <f t="shared" si="163"/>
        <v/>
      </c>
      <c r="AL108" s="255" t="s">
        <v>274</v>
      </c>
      <c r="AM108" s="162"/>
      <c r="AN108" s="71">
        <v>2</v>
      </c>
      <c r="AO108" s="74">
        <f t="shared" si="164"/>
        <v>30</v>
      </c>
      <c r="AP108" s="73"/>
      <c r="AQ108" s="74" t="str">
        <f t="shared" si="165"/>
        <v/>
      </c>
      <c r="AR108" s="255" t="s">
        <v>274</v>
      </c>
      <c r="AS108" s="162" t="s">
        <v>52</v>
      </c>
      <c r="AT108" s="71"/>
      <c r="AU108" s="74" t="str">
        <f t="shared" si="166"/>
        <v/>
      </c>
      <c r="AV108" s="73"/>
      <c r="AW108" s="74" t="str">
        <f t="shared" si="167"/>
        <v/>
      </c>
      <c r="AX108" s="255" t="s">
        <v>274</v>
      </c>
      <c r="AY108" s="162"/>
      <c r="AZ108" s="77">
        <f t="shared" si="168"/>
        <v>2</v>
      </c>
      <c r="BA108" s="74">
        <f t="shared" si="169"/>
        <v>30</v>
      </c>
      <c r="BB108" s="78" t="str">
        <f t="shared" si="170"/>
        <v/>
      </c>
      <c r="BC108" s="74" t="str">
        <f t="shared" si="171"/>
        <v/>
      </c>
      <c r="BD108" s="78" t="s">
        <v>274</v>
      </c>
      <c r="BE108" s="79">
        <f t="shared" si="172"/>
        <v>2</v>
      </c>
      <c r="BF108" s="163"/>
      <c r="BG108" s="163"/>
    </row>
    <row r="109" spans="1:59" ht="15.75" customHeight="1">
      <c r="A109" s="167" t="s">
        <v>281</v>
      </c>
      <c r="B109" s="256" t="s">
        <v>31</v>
      </c>
      <c r="C109" s="254" t="s">
        <v>282</v>
      </c>
      <c r="D109" s="71"/>
      <c r="E109" s="74" t="str">
        <f t="shared" si="152"/>
        <v/>
      </c>
      <c r="F109" s="73"/>
      <c r="G109" s="74" t="str">
        <f t="shared" si="153"/>
        <v/>
      </c>
      <c r="H109" s="255" t="s">
        <v>274</v>
      </c>
      <c r="I109" s="160"/>
      <c r="J109" s="71"/>
      <c r="K109" s="74" t="str">
        <f t="shared" si="154"/>
        <v/>
      </c>
      <c r="L109" s="73"/>
      <c r="M109" s="74" t="str">
        <f t="shared" si="155"/>
        <v/>
      </c>
      <c r="N109" s="255" t="s">
        <v>274</v>
      </c>
      <c r="O109" s="160"/>
      <c r="P109" s="71"/>
      <c r="Q109" s="74" t="str">
        <f t="shared" si="156"/>
        <v/>
      </c>
      <c r="R109" s="73"/>
      <c r="S109" s="74" t="str">
        <f t="shared" si="157"/>
        <v/>
      </c>
      <c r="T109" s="255" t="s">
        <v>274</v>
      </c>
      <c r="U109" s="160"/>
      <c r="V109" s="71"/>
      <c r="W109" s="74" t="str">
        <f t="shared" si="158"/>
        <v/>
      </c>
      <c r="X109" s="73"/>
      <c r="Y109" s="74" t="str">
        <f t="shared" si="159"/>
        <v/>
      </c>
      <c r="Z109" s="255" t="s">
        <v>274</v>
      </c>
      <c r="AA109" s="160"/>
      <c r="AB109" s="71"/>
      <c r="AC109" s="74" t="str">
        <f t="shared" si="160"/>
        <v/>
      </c>
      <c r="AD109" s="73"/>
      <c r="AE109" s="74" t="str">
        <f t="shared" si="161"/>
        <v/>
      </c>
      <c r="AF109" s="255" t="s">
        <v>274</v>
      </c>
      <c r="AG109" s="162"/>
      <c r="AH109" s="71"/>
      <c r="AI109" s="74" t="str">
        <f t="shared" si="162"/>
        <v/>
      </c>
      <c r="AJ109" s="73"/>
      <c r="AK109" s="74" t="str">
        <f t="shared" si="163"/>
        <v/>
      </c>
      <c r="AL109" s="255" t="s">
        <v>274</v>
      </c>
      <c r="AM109" s="162"/>
      <c r="AN109" s="71"/>
      <c r="AO109" s="74" t="str">
        <f t="shared" si="164"/>
        <v/>
      </c>
      <c r="AP109" s="73"/>
      <c r="AQ109" s="74" t="str">
        <f t="shared" si="165"/>
        <v/>
      </c>
      <c r="AR109" s="255" t="s">
        <v>274</v>
      </c>
      <c r="AS109" s="162"/>
      <c r="AT109" s="71">
        <v>2</v>
      </c>
      <c r="AU109" s="74">
        <f t="shared" si="166"/>
        <v>30</v>
      </c>
      <c r="AV109" s="73"/>
      <c r="AW109" s="74" t="str">
        <f t="shared" si="167"/>
        <v/>
      </c>
      <c r="AX109" s="255" t="s">
        <v>274</v>
      </c>
      <c r="AY109" s="162" t="s">
        <v>52</v>
      </c>
      <c r="AZ109" s="77">
        <f t="shared" si="168"/>
        <v>2</v>
      </c>
      <c r="BA109" s="74">
        <f t="shared" si="169"/>
        <v>30</v>
      </c>
      <c r="BB109" s="78" t="str">
        <f t="shared" si="170"/>
        <v/>
      </c>
      <c r="BC109" s="74" t="str">
        <f t="shared" si="171"/>
        <v/>
      </c>
      <c r="BD109" s="78" t="s">
        <v>274</v>
      </c>
      <c r="BE109" s="79">
        <f t="shared" si="172"/>
        <v>2</v>
      </c>
      <c r="BF109" s="163"/>
      <c r="BG109" s="163"/>
    </row>
    <row r="110" spans="1:59" ht="15.75" customHeight="1">
      <c r="A110" s="167" t="s">
        <v>283</v>
      </c>
      <c r="B110" s="253" t="s">
        <v>47</v>
      </c>
      <c r="C110" s="257" t="s">
        <v>284</v>
      </c>
      <c r="D110" s="71"/>
      <c r="E110" s="74" t="str">
        <f t="shared" si="152"/>
        <v/>
      </c>
      <c r="F110" s="73"/>
      <c r="G110" s="74" t="str">
        <f t="shared" si="153"/>
        <v/>
      </c>
      <c r="H110" s="255" t="s">
        <v>274</v>
      </c>
      <c r="I110" s="160"/>
      <c r="J110" s="71"/>
      <c r="K110" s="74" t="str">
        <f t="shared" si="154"/>
        <v/>
      </c>
      <c r="L110" s="73">
        <v>2</v>
      </c>
      <c r="M110" s="74">
        <f t="shared" si="155"/>
        <v>30</v>
      </c>
      <c r="N110" s="255" t="s">
        <v>274</v>
      </c>
      <c r="O110" s="160" t="s">
        <v>52</v>
      </c>
      <c r="P110" s="71"/>
      <c r="Q110" s="74"/>
      <c r="R110" s="73"/>
      <c r="S110" s="74"/>
      <c r="T110" s="255" t="s">
        <v>274</v>
      </c>
      <c r="U110" s="160"/>
      <c r="V110" s="71"/>
      <c r="W110" s="74"/>
      <c r="X110" s="73"/>
      <c r="Y110" s="74"/>
      <c r="Z110" s="255" t="s">
        <v>274</v>
      </c>
      <c r="AA110" s="160"/>
      <c r="AB110" s="71"/>
      <c r="AC110" s="74"/>
      <c r="AD110" s="73"/>
      <c r="AE110" s="74"/>
      <c r="AF110" s="255" t="s">
        <v>274</v>
      </c>
      <c r="AG110" s="162"/>
      <c r="AH110" s="71"/>
      <c r="AI110" s="74"/>
      <c r="AJ110" s="73"/>
      <c r="AK110" s="74"/>
      <c r="AL110" s="255" t="s">
        <v>274</v>
      </c>
      <c r="AM110" s="162"/>
      <c r="AN110" s="71"/>
      <c r="AO110" s="74"/>
      <c r="AP110" s="73"/>
      <c r="AQ110" s="74"/>
      <c r="AR110" s="255" t="s">
        <v>274</v>
      </c>
      <c r="AS110" s="162"/>
      <c r="AT110" s="71"/>
      <c r="AU110" s="74"/>
      <c r="AV110" s="73"/>
      <c r="AW110" s="74"/>
      <c r="AX110" s="255" t="s">
        <v>274</v>
      </c>
      <c r="AY110" s="162"/>
      <c r="AZ110" s="77" t="str">
        <f t="shared" si="168"/>
        <v/>
      </c>
      <c r="BA110" s="74" t="str">
        <f t="shared" si="169"/>
        <v/>
      </c>
      <c r="BB110" s="78">
        <f t="shared" si="170"/>
        <v>2</v>
      </c>
      <c r="BC110" s="74">
        <f t="shared" si="171"/>
        <v>30</v>
      </c>
      <c r="BD110" s="78" t="s">
        <v>274</v>
      </c>
      <c r="BE110" s="79">
        <f t="shared" si="172"/>
        <v>2</v>
      </c>
      <c r="BF110" s="163"/>
      <c r="BG110" s="163"/>
    </row>
    <row r="111" spans="1:59" ht="15.75" customHeight="1">
      <c r="A111" s="167" t="s">
        <v>285</v>
      </c>
      <c r="B111" s="253" t="s">
        <v>47</v>
      </c>
      <c r="C111" s="257" t="s">
        <v>286</v>
      </c>
      <c r="D111" s="71"/>
      <c r="E111" s="74" t="str">
        <f t="shared" si="152"/>
        <v/>
      </c>
      <c r="F111" s="73"/>
      <c r="G111" s="74" t="str">
        <f t="shared" si="153"/>
        <v/>
      </c>
      <c r="H111" s="255" t="s">
        <v>274</v>
      </c>
      <c r="I111" s="160"/>
      <c r="J111" s="71"/>
      <c r="K111" s="74" t="str">
        <f t="shared" si="154"/>
        <v/>
      </c>
      <c r="L111" s="73"/>
      <c r="M111" s="74" t="str">
        <f t="shared" si="155"/>
        <v/>
      </c>
      <c r="N111" s="255" t="s">
        <v>274</v>
      </c>
      <c r="O111" s="160"/>
      <c r="P111" s="71"/>
      <c r="Q111" s="74"/>
      <c r="R111" s="73">
        <v>2</v>
      </c>
      <c r="S111" s="74"/>
      <c r="T111" s="255" t="s">
        <v>274</v>
      </c>
      <c r="U111" s="160" t="s">
        <v>52</v>
      </c>
      <c r="V111" s="71"/>
      <c r="W111" s="74"/>
      <c r="X111" s="73"/>
      <c r="Y111" s="74"/>
      <c r="Z111" s="255" t="s">
        <v>274</v>
      </c>
      <c r="AA111" s="160"/>
      <c r="AB111" s="71"/>
      <c r="AC111" s="74"/>
      <c r="AD111" s="73"/>
      <c r="AE111" s="74"/>
      <c r="AF111" s="255" t="s">
        <v>274</v>
      </c>
      <c r="AG111" s="162"/>
      <c r="AH111" s="71"/>
      <c r="AI111" s="74"/>
      <c r="AJ111" s="73"/>
      <c r="AK111" s="74"/>
      <c r="AL111" s="255" t="s">
        <v>274</v>
      </c>
      <c r="AM111" s="162"/>
      <c r="AN111" s="71"/>
      <c r="AO111" s="74"/>
      <c r="AP111" s="73"/>
      <c r="AQ111" s="74"/>
      <c r="AR111" s="255" t="s">
        <v>274</v>
      </c>
      <c r="AS111" s="162"/>
      <c r="AT111" s="71"/>
      <c r="AU111" s="74"/>
      <c r="AV111" s="73"/>
      <c r="AW111" s="74"/>
      <c r="AX111" s="255" t="s">
        <v>274</v>
      </c>
      <c r="AY111" s="162"/>
      <c r="AZ111" s="77" t="str">
        <f t="shared" si="168"/>
        <v/>
      </c>
      <c r="BA111" s="74" t="str">
        <f t="shared" si="169"/>
        <v/>
      </c>
      <c r="BB111" s="78">
        <f t="shared" si="170"/>
        <v>2</v>
      </c>
      <c r="BC111" s="74">
        <f t="shared" si="171"/>
        <v>30</v>
      </c>
      <c r="BD111" s="78" t="s">
        <v>274</v>
      </c>
      <c r="BE111" s="79">
        <f t="shared" si="172"/>
        <v>2</v>
      </c>
      <c r="BF111" s="163"/>
      <c r="BG111" s="163"/>
    </row>
    <row r="112" spans="1:59" ht="15.75" customHeight="1">
      <c r="A112" s="167" t="s">
        <v>287</v>
      </c>
      <c r="B112" s="253" t="s">
        <v>47</v>
      </c>
      <c r="C112" s="257" t="s">
        <v>288</v>
      </c>
      <c r="D112" s="71"/>
      <c r="E112" s="74" t="str">
        <f t="shared" si="152"/>
        <v/>
      </c>
      <c r="F112" s="73"/>
      <c r="G112" s="74" t="str">
        <f t="shared" si="153"/>
        <v/>
      </c>
      <c r="H112" s="255" t="s">
        <v>274</v>
      </c>
      <c r="I112" s="160"/>
      <c r="J112" s="71"/>
      <c r="K112" s="74" t="str">
        <f t="shared" si="154"/>
        <v/>
      </c>
      <c r="L112" s="73"/>
      <c r="M112" s="74" t="str">
        <f t="shared" si="155"/>
        <v/>
      </c>
      <c r="N112" s="255" t="s">
        <v>274</v>
      </c>
      <c r="O112" s="160"/>
      <c r="P112" s="71"/>
      <c r="Q112" s="74" t="str">
        <f t="shared" si="156"/>
        <v/>
      </c>
      <c r="R112" s="73"/>
      <c r="S112" s="74" t="str">
        <f t="shared" si="157"/>
        <v/>
      </c>
      <c r="T112" s="255" t="s">
        <v>274</v>
      </c>
      <c r="U112" s="160"/>
      <c r="V112" s="71"/>
      <c r="W112" s="74" t="str">
        <f t="shared" si="158"/>
        <v/>
      </c>
      <c r="X112" s="73">
        <v>2</v>
      </c>
      <c r="Y112" s="74">
        <f t="shared" si="159"/>
        <v>30</v>
      </c>
      <c r="Z112" s="255" t="s">
        <v>274</v>
      </c>
      <c r="AA112" s="160" t="s">
        <v>52</v>
      </c>
      <c r="AB112" s="71"/>
      <c r="AC112" s="74" t="str">
        <f t="shared" si="160"/>
        <v/>
      </c>
      <c r="AD112" s="73"/>
      <c r="AE112" s="74" t="str">
        <f t="shared" si="161"/>
        <v/>
      </c>
      <c r="AF112" s="255" t="s">
        <v>274</v>
      </c>
      <c r="AG112" s="162"/>
      <c r="AH112" s="71"/>
      <c r="AI112" s="74" t="str">
        <f t="shared" si="162"/>
        <v/>
      </c>
      <c r="AJ112" s="73"/>
      <c r="AK112" s="74" t="str">
        <f t="shared" si="163"/>
        <v/>
      </c>
      <c r="AL112" s="255" t="s">
        <v>274</v>
      </c>
      <c r="AM112" s="162"/>
      <c r="AN112" s="71"/>
      <c r="AO112" s="74" t="str">
        <f t="shared" si="164"/>
        <v/>
      </c>
      <c r="AP112" s="73"/>
      <c r="AQ112" s="74" t="str">
        <f t="shared" si="165"/>
        <v/>
      </c>
      <c r="AR112" s="255" t="s">
        <v>274</v>
      </c>
      <c r="AS112" s="162"/>
      <c r="AT112" s="71"/>
      <c r="AU112" s="74" t="str">
        <f t="shared" si="166"/>
        <v/>
      </c>
      <c r="AV112" s="73"/>
      <c r="AW112" s="74" t="str">
        <f t="shared" si="167"/>
        <v/>
      </c>
      <c r="AX112" s="255" t="s">
        <v>274</v>
      </c>
      <c r="AY112" s="162"/>
      <c r="AZ112" s="77" t="str">
        <f t="shared" si="168"/>
        <v/>
      </c>
      <c r="BA112" s="74" t="str">
        <f t="shared" si="169"/>
        <v/>
      </c>
      <c r="BB112" s="78">
        <f t="shared" si="170"/>
        <v>2</v>
      </c>
      <c r="BC112" s="74">
        <f t="shared" si="171"/>
        <v>30</v>
      </c>
      <c r="BD112" s="78" t="s">
        <v>274</v>
      </c>
      <c r="BE112" s="79">
        <f t="shared" si="172"/>
        <v>2</v>
      </c>
      <c r="BF112" s="163"/>
      <c r="BG112" s="163"/>
    </row>
    <row r="113" spans="1:59" ht="15.75" customHeight="1">
      <c r="A113" s="167" t="s">
        <v>289</v>
      </c>
      <c r="B113" s="253" t="s">
        <v>47</v>
      </c>
      <c r="C113" s="257" t="s">
        <v>290</v>
      </c>
      <c r="D113" s="71"/>
      <c r="E113" s="74" t="str">
        <f t="shared" si="152"/>
        <v/>
      </c>
      <c r="F113" s="73"/>
      <c r="G113" s="74" t="str">
        <f t="shared" si="153"/>
        <v/>
      </c>
      <c r="H113" s="255" t="s">
        <v>274</v>
      </c>
      <c r="I113" s="160"/>
      <c r="J113" s="71"/>
      <c r="K113" s="74" t="str">
        <f t="shared" si="154"/>
        <v/>
      </c>
      <c r="L113" s="73"/>
      <c r="M113" s="74" t="str">
        <f t="shared" si="155"/>
        <v/>
      </c>
      <c r="N113" s="255" t="s">
        <v>274</v>
      </c>
      <c r="O113" s="160"/>
      <c r="P113" s="71"/>
      <c r="Q113" s="74"/>
      <c r="R113" s="73"/>
      <c r="S113" s="74"/>
      <c r="T113" s="255" t="s">
        <v>274</v>
      </c>
      <c r="U113" s="160"/>
      <c r="V113" s="71"/>
      <c r="W113" s="74"/>
      <c r="X113" s="73"/>
      <c r="Y113" s="74"/>
      <c r="Z113" s="255" t="s">
        <v>274</v>
      </c>
      <c r="AA113" s="160"/>
      <c r="AB113" s="71"/>
      <c r="AC113" s="74"/>
      <c r="AD113" s="73">
        <v>4</v>
      </c>
      <c r="AE113" s="74"/>
      <c r="AF113" s="255" t="s">
        <v>274</v>
      </c>
      <c r="AG113" s="162" t="s">
        <v>52</v>
      </c>
      <c r="AH113" s="71"/>
      <c r="AI113" s="74"/>
      <c r="AJ113" s="73"/>
      <c r="AK113" s="74"/>
      <c r="AL113" s="255" t="s">
        <v>274</v>
      </c>
      <c r="AM113" s="162"/>
      <c r="AN113" s="71"/>
      <c r="AO113" s="74"/>
      <c r="AP113" s="73"/>
      <c r="AQ113" s="74"/>
      <c r="AR113" s="255" t="s">
        <v>274</v>
      </c>
      <c r="AS113" s="162"/>
      <c r="AT113" s="71"/>
      <c r="AU113" s="74"/>
      <c r="AV113" s="73"/>
      <c r="AW113" s="74"/>
      <c r="AX113" s="255" t="s">
        <v>291</v>
      </c>
      <c r="AY113" s="162"/>
      <c r="AZ113" s="77" t="str">
        <f t="shared" si="168"/>
        <v/>
      </c>
      <c r="BA113" s="74" t="str">
        <f t="shared" si="169"/>
        <v/>
      </c>
      <c r="BB113" s="78">
        <f t="shared" si="170"/>
        <v>4</v>
      </c>
      <c r="BC113" s="74">
        <f t="shared" si="171"/>
        <v>60</v>
      </c>
      <c r="BD113" s="78" t="s">
        <v>274</v>
      </c>
      <c r="BE113" s="79">
        <f t="shared" si="172"/>
        <v>4</v>
      </c>
      <c r="BF113" s="163"/>
      <c r="BG113" s="163"/>
    </row>
    <row r="114" spans="1:59" ht="15.75" customHeight="1">
      <c r="A114" s="167" t="s">
        <v>292</v>
      </c>
      <c r="B114" s="253" t="s">
        <v>47</v>
      </c>
      <c r="C114" s="257" t="s">
        <v>293</v>
      </c>
      <c r="D114" s="71"/>
      <c r="E114" s="74" t="str">
        <f t="shared" si="152"/>
        <v/>
      </c>
      <c r="F114" s="73"/>
      <c r="G114" s="74" t="str">
        <f t="shared" si="153"/>
        <v/>
      </c>
      <c r="H114" s="255" t="s">
        <v>274</v>
      </c>
      <c r="I114" s="160"/>
      <c r="J114" s="71"/>
      <c r="K114" s="74" t="str">
        <f t="shared" si="154"/>
        <v/>
      </c>
      <c r="L114" s="73"/>
      <c r="M114" s="74" t="str">
        <f t="shared" si="155"/>
        <v/>
      </c>
      <c r="N114" s="255" t="s">
        <v>274</v>
      </c>
      <c r="O114" s="160"/>
      <c r="P114" s="71"/>
      <c r="Q114" s="74"/>
      <c r="R114" s="73"/>
      <c r="S114" s="74"/>
      <c r="T114" s="255" t="s">
        <v>274</v>
      </c>
      <c r="U114" s="160"/>
      <c r="V114" s="71"/>
      <c r="W114" s="74"/>
      <c r="X114" s="73"/>
      <c r="Y114" s="74"/>
      <c r="Z114" s="255" t="s">
        <v>274</v>
      </c>
      <c r="AA114" s="160"/>
      <c r="AB114" s="71"/>
      <c r="AC114" s="74"/>
      <c r="AD114" s="73"/>
      <c r="AE114" s="74"/>
      <c r="AF114" s="255" t="s">
        <v>274</v>
      </c>
      <c r="AG114" s="162"/>
      <c r="AH114" s="71"/>
      <c r="AI114" s="74"/>
      <c r="AJ114" s="73">
        <v>4</v>
      </c>
      <c r="AK114" s="74"/>
      <c r="AL114" s="255" t="s">
        <v>274</v>
      </c>
      <c r="AM114" s="162" t="s">
        <v>52</v>
      </c>
      <c r="AN114" s="71"/>
      <c r="AO114" s="74"/>
      <c r="AP114" s="73"/>
      <c r="AQ114" s="74"/>
      <c r="AR114" s="255" t="s">
        <v>274</v>
      </c>
      <c r="AS114" s="162"/>
      <c r="AT114" s="71"/>
      <c r="AU114" s="74"/>
      <c r="AV114" s="73"/>
      <c r="AW114" s="74"/>
      <c r="AX114" s="258" t="s">
        <v>274</v>
      </c>
      <c r="AY114" s="162"/>
      <c r="AZ114" s="77" t="str">
        <f t="shared" si="168"/>
        <v/>
      </c>
      <c r="BA114" s="74" t="str">
        <f t="shared" si="169"/>
        <v/>
      </c>
      <c r="BB114" s="78">
        <f t="shared" si="170"/>
        <v>4</v>
      </c>
      <c r="BC114" s="74">
        <f t="shared" si="171"/>
        <v>60</v>
      </c>
      <c r="BD114" s="78" t="s">
        <v>274</v>
      </c>
      <c r="BE114" s="79">
        <f t="shared" si="172"/>
        <v>4</v>
      </c>
      <c r="BF114" s="163"/>
      <c r="BG114" s="163"/>
    </row>
    <row r="115" spans="1:59" ht="15.75" customHeight="1">
      <c r="A115" s="167" t="s">
        <v>294</v>
      </c>
      <c r="B115" s="253" t="s">
        <v>47</v>
      </c>
      <c r="C115" s="257" t="s">
        <v>295</v>
      </c>
      <c r="D115" s="71"/>
      <c r="E115" s="74" t="str">
        <f t="shared" si="152"/>
        <v/>
      </c>
      <c r="F115" s="73"/>
      <c r="G115" s="74" t="str">
        <f t="shared" si="153"/>
        <v/>
      </c>
      <c r="H115" s="255" t="s">
        <v>274</v>
      </c>
      <c r="I115" s="160"/>
      <c r="J115" s="71"/>
      <c r="K115" s="74" t="str">
        <f t="shared" si="154"/>
        <v/>
      </c>
      <c r="L115" s="73"/>
      <c r="M115" s="74" t="str">
        <f t="shared" si="155"/>
        <v/>
      </c>
      <c r="N115" s="255" t="s">
        <v>274</v>
      </c>
      <c r="O115" s="160"/>
      <c r="P115" s="71"/>
      <c r="Q115" s="74" t="str">
        <f t="shared" si="156"/>
        <v/>
      </c>
      <c r="R115" s="73"/>
      <c r="S115" s="74" t="str">
        <f t="shared" si="157"/>
        <v/>
      </c>
      <c r="T115" s="255" t="s">
        <v>274</v>
      </c>
      <c r="U115" s="160"/>
      <c r="V115" s="71"/>
      <c r="W115" s="74" t="str">
        <f t="shared" si="158"/>
        <v/>
      </c>
      <c r="X115" s="73"/>
      <c r="Y115" s="74" t="str">
        <f t="shared" si="159"/>
        <v/>
      </c>
      <c r="Z115" s="255" t="s">
        <v>274</v>
      </c>
      <c r="AA115" s="160"/>
      <c r="AB115" s="71"/>
      <c r="AC115" s="74" t="str">
        <f t="shared" si="160"/>
        <v/>
      </c>
      <c r="AD115" s="73"/>
      <c r="AE115" s="74" t="str">
        <f t="shared" si="161"/>
        <v/>
      </c>
      <c r="AF115" s="255" t="s">
        <v>274</v>
      </c>
      <c r="AG115" s="162"/>
      <c r="AH115" s="71"/>
      <c r="AI115" s="74" t="str">
        <f t="shared" si="162"/>
        <v/>
      </c>
      <c r="AJ115" s="73"/>
      <c r="AK115" s="74" t="str">
        <f t="shared" si="163"/>
        <v/>
      </c>
      <c r="AL115" s="255" t="s">
        <v>274</v>
      </c>
      <c r="AM115" s="162"/>
      <c r="AN115" s="71"/>
      <c r="AO115" s="74" t="str">
        <f t="shared" si="164"/>
        <v/>
      </c>
      <c r="AP115" s="73">
        <v>4</v>
      </c>
      <c r="AQ115" s="74">
        <f t="shared" si="165"/>
        <v>60</v>
      </c>
      <c r="AR115" s="255" t="s">
        <v>274</v>
      </c>
      <c r="AS115" s="162" t="s">
        <v>52</v>
      </c>
      <c r="AT115" s="71"/>
      <c r="AU115" s="74" t="str">
        <f t="shared" si="166"/>
        <v/>
      </c>
      <c r="AV115" s="73"/>
      <c r="AW115" s="74" t="str">
        <f t="shared" si="167"/>
        <v/>
      </c>
      <c r="AX115" s="255" t="s">
        <v>274</v>
      </c>
      <c r="AY115" s="162"/>
      <c r="AZ115" s="77" t="str">
        <f t="shared" si="168"/>
        <v/>
      </c>
      <c r="BA115" s="74" t="str">
        <f t="shared" si="169"/>
        <v/>
      </c>
      <c r="BB115" s="78">
        <f t="shared" si="170"/>
        <v>4</v>
      </c>
      <c r="BC115" s="74">
        <f t="shared" si="171"/>
        <v>60</v>
      </c>
      <c r="BD115" s="78" t="s">
        <v>274</v>
      </c>
      <c r="BE115" s="79">
        <f t="shared" si="172"/>
        <v>4</v>
      </c>
      <c r="BF115" s="163"/>
      <c r="BG115" s="163"/>
    </row>
    <row r="116" spans="1:59" ht="15.75" customHeight="1" thickBot="1">
      <c r="A116" s="167" t="s">
        <v>296</v>
      </c>
      <c r="B116" s="253" t="s">
        <v>47</v>
      </c>
      <c r="C116" s="257" t="s">
        <v>297</v>
      </c>
      <c r="D116" s="71"/>
      <c r="E116" s="74" t="str">
        <f t="shared" si="152"/>
        <v/>
      </c>
      <c r="F116" s="73"/>
      <c r="G116" s="74" t="str">
        <f t="shared" si="153"/>
        <v/>
      </c>
      <c r="H116" s="255" t="s">
        <v>274</v>
      </c>
      <c r="I116" s="160"/>
      <c r="J116" s="71"/>
      <c r="K116" s="74" t="str">
        <f t="shared" si="154"/>
        <v/>
      </c>
      <c r="L116" s="73"/>
      <c r="M116" s="74" t="str">
        <f t="shared" si="155"/>
        <v/>
      </c>
      <c r="N116" s="255" t="s">
        <v>274</v>
      </c>
      <c r="O116" s="160"/>
      <c r="P116" s="71"/>
      <c r="Q116" s="74" t="str">
        <f t="shared" si="156"/>
        <v/>
      </c>
      <c r="R116" s="73"/>
      <c r="S116" s="74" t="str">
        <f t="shared" si="157"/>
        <v/>
      </c>
      <c r="T116" s="255" t="s">
        <v>274</v>
      </c>
      <c r="U116" s="160"/>
      <c r="V116" s="71"/>
      <c r="W116" s="74" t="str">
        <f t="shared" si="158"/>
        <v/>
      </c>
      <c r="X116" s="73"/>
      <c r="Y116" s="74" t="str">
        <f t="shared" si="159"/>
        <v/>
      </c>
      <c r="Z116" s="255" t="s">
        <v>274</v>
      </c>
      <c r="AA116" s="160"/>
      <c r="AB116" s="71"/>
      <c r="AC116" s="74" t="str">
        <f t="shared" si="160"/>
        <v/>
      </c>
      <c r="AD116" s="73"/>
      <c r="AE116" s="74" t="str">
        <f t="shared" si="161"/>
        <v/>
      </c>
      <c r="AF116" s="255" t="s">
        <v>274</v>
      </c>
      <c r="AG116" s="162"/>
      <c r="AH116" s="71"/>
      <c r="AI116" s="74" t="str">
        <f t="shared" si="162"/>
        <v/>
      </c>
      <c r="AJ116" s="73"/>
      <c r="AK116" s="74" t="str">
        <f t="shared" si="163"/>
        <v/>
      </c>
      <c r="AL116" s="255" t="s">
        <v>274</v>
      </c>
      <c r="AM116" s="162"/>
      <c r="AN116" s="71"/>
      <c r="AO116" s="74" t="str">
        <f t="shared" si="164"/>
        <v/>
      </c>
      <c r="AP116" s="73"/>
      <c r="AQ116" s="74" t="str">
        <f t="shared" si="165"/>
        <v/>
      </c>
      <c r="AR116" s="255" t="s">
        <v>274</v>
      </c>
      <c r="AS116" s="162"/>
      <c r="AT116" s="71"/>
      <c r="AU116" s="74" t="str">
        <f t="shared" si="166"/>
        <v/>
      </c>
      <c r="AV116" s="73">
        <v>4</v>
      </c>
      <c r="AW116" s="74">
        <f t="shared" si="167"/>
        <v>60</v>
      </c>
      <c r="AX116" s="255" t="s">
        <v>274</v>
      </c>
      <c r="AY116" s="162" t="s">
        <v>52</v>
      </c>
      <c r="AZ116" s="77" t="str">
        <f t="shared" si="168"/>
        <v/>
      </c>
      <c r="BA116" s="74" t="str">
        <f t="shared" si="169"/>
        <v/>
      </c>
      <c r="BB116" s="78">
        <f t="shared" si="170"/>
        <v>4</v>
      </c>
      <c r="BC116" s="74">
        <f t="shared" si="171"/>
        <v>60</v>
      </c>
      <c r="BD116" s="78" t="s">
        <v>274</v>
      </c>
      <c r="BE116" s="79">
        <f t="shared" si="172"/>
        <v>4</v>
      </c>
      <c r="BF116" s="163"/>
      <c r="BG116" s="163"/>
    </row>
    <row r="117" spans="1:59" ht="15.75" customHeight="1" thickBot="1">
      <c r="A117" s="259"/>
      <c r="B117" s="193"/>
      <c r="C117" s="260" t="s">
        <v>298</v>
      </c>
      <c r="D117" s="261" t="str">
        <f>IF(SUM(D105:D116)=0,"",SUM(D105:D116))</f>
        <v/>
      </c>
      <c r="E117" s="262" t="str">
        <f>IF(SUM(D105:D116)*15=0,"",SUM(D105:D116)*15)</f>
        <v/>
      </c>
      <c r="F117" s="262" t="str">
        <f>IF(SUM(F105:F116)=0,"",SUM(F105:F116))</f>
        <v/>
      </c>
      <c r="G117" s="262" t="str">
        <f>IF(SUM(F105:F116)*15=0,"",SUM(F105:F116)*15)</f>
        <v/>
      </c>
      <c r="H117" s="263" t="s">
        <v>274</v>
      </c>
      <c r="I117" s="117" t="str">
        <f>IF(SUM(D105:D116)+SUM(F105:F116)=0,"",SUM(D105:D116)+SUM(F105:F116))</f>
        <v/>
      </c>
      <c r="J117" s="261">
        <f>IF(SUM(J105:J116)=0,"",SUM(J105:J116))</f>
        <v>4</v>
      </c>
      <c r="K117" s="262">
        <f>IF(SUM(J105:J116)*15=0,"",SUM(J105:J116)*15)</f>
        <v>60</v>
      </c>
      <c r="L117" s="262">
        <f>IF(SUM(L105:L116)=0,"",SUM(L105:L116))</f>
        <v>2</v>
      </c>
      <c r="M117" s="262">
        <f>IF(SUM(L105:L116)*15=0,"",SUM(L105:L116)*15)</f>
        <v>30</v>
      </c>
      <c r="N117" s="263" t="s">
        <v>274</v>
      </c>
      <c r="O117" s="117">
        <f>IF(SUM(J105:J116)+SUM(L105:L116)=0,"",SUM(J105:J116)+SUM(L105:L116))</f>
        <v>6</v>
      </c>
      <c r="P117" s="261">
        <f>IF(SUM(P105:P116)=0,"",SUM(P105:P116))</f>
        <v>4</v>
      </c>
      <c r="Q117" s="262">
        <f>IF(SUM(P105:P116)*15=0,"",SUM(P105:P116)*15)</f>
        <v>60</v>
      </c>
      <c r="R117" s="262">
        <f>IF(SUM(R105:R116)=0,"",SUM(R105:R116))</f>
        <v>2</v>
      </c>
      <c r="S117" s="262">
        <f>IF(SUM(R105:R116)*15=0,"",SUM(R105:R116)*15)</f>
        <v>30</v>
      </c>
      <c r="T117" s="263" t="s">
        <v>274</v>
      </c>
      <c r="U117" s="117">
        <f>IF(SUM(P105:P116)+SUM(R105:R116)=0,"",SUM(P105:P116)+SUM(R105:R116))</f>
        <v>6</v>
      </c>
      <c r="V117" s="261">
        <f>IF(SUM(V105:V116)=0,"",SUM(V105:V116))</f>
        <v>4</v>
      </c>
      <c r="W117" s="262">
        <f>IF(SUM(V105:V116)*15=0,"",SUM(V105:V116)*15)</f>
        <v>60</v>
      </c>
      <c r="X117" s="262">
        <f>IF(SUM(X105:X116)=0,"",SUM(X105:X116))</f>
        <v>2</v>
      </c>
      <c r="Y117" s="262">
        <f>IF(SUM(X105:X116)*15=0,"",SUM(X105:X116)*15)</f>
        <v>30</v>
      </c>
      <c r="Z117" s="263" t="s">
        <v>274</v>
      </c>
      <c r="AA117" s="117">
        <f>IF(SUM(V105:V116)+SUM(X105:X116)=0,"",SUM(V105:V116)+SUM(X105:X116))</f>
        <v>6</v>
      </c>
      <c r="AB117" s="261">
        <f>IF(SUM(AB105:AB116)=0,"",SUM(AB105:AB116))</f>
        <v>2</v>
      </c>
      <c r="AC117" s="262">
        <f>IF(SUM(AB105:AB116)*15=0,"",SUM(AB105:AB116)*15)</f>
        <v>30</v>
      </c>
      <c r="AD117" s="262">
        <f>IF(SUM(AD105:AD116)=0,"",SUM(AD105:AD116))</f>
        <v>4</v>
      </c>
      <c r="AE117" s="262">
        <f>IF(SUM(AD105:AD116)*15=0,"",SUM(AD105:AD116)*15)</f>
        <v>60</v>
      </c>
      <c r="AF117" s="263" t="s">
        <v>274</v>
      </c>
      <c r="AG117" s="118">
        <f>IF(SUM(AB105:AB116)+SUM(AD105:AD116)=0,"",SUM(AB105:AB116)+SUM(AD105:AD116))</f>
        <v>6</v>
      </c>
      <c r="AH117" s="261">
        <f>IF(SUM(AH105:AH116)=0,"",SUM(AH105:AH116))</f>
        <v>2</v>
      </c>
      <c r="AI117" s="262">
        <f>IF(SUM(AH105:AH116)*15=0,"",SUM(AH105:AH116)*15)</f>
        <v>30</v>
      </c>
      <c r="AJ117" s="262">
        <f>IF(SUM(AJ105:AJ116)=0,"",SUM(AJ105:AJ116))</f>
        <v>4</v>
      </c>
      <c r="AK117" s="262">
        <f>IF(SUM(AJ105:AJ116)*15=0,"",SUM(AJ105:AJ116)*15)</f>
        <v>60</v>
      </c>
      <c r="AL117" s="263" t="s">
        <v>274</v>
      </c>
      <c r="AM117" s="118">
        <f>IF(SUM(AH105:AH116)+SUM(AJ105:AJ116)=0,"",SUM(AH105:AH116)+SUM(AJ105:AJ116))</f>
        <v>6</v>
      </c>
      <c r="AN117" s="261">
        <f>IF(SUM(AN105:AN116)=0,"",SUM(AN105:AN116))</f>
        <v>2</v>
      </c>
      <c r="AO117" s="262">
        <f>IF(SUM(AN105:AN116)*15=0,"",SUM(AN105:AN116)*15)</f>
        <v>30</v>
      </c>
      <c r="AP117" s="262">
        <f>IF(SUM(AP105:AP116)=0,"",SUM(AP105:AP116))</f>
        <v>4</v>
      </c>
      <c r="AQ117" s="262">
        <f>IF(SUM(AP105:AP116)*15=0,"",SUM(AP105:AP116)*15)</f>
        <v>60</v>
      </c>
      <c r="AR117" s="263" t="s">
        <v>274</v>
      </c>
      <c r="AS117" s="118">
        <f>IF(SUM(AN105:AN116)+SUM(AP105:AP116)=0,"",SUM(AN105:AN116)+SUM(AP105:AP116))</f>
        <v>6</v>
      </c>
      <c r="AT117" s="261">
        <f>IF(SUM(AT105:AT116)=0,"",SUM(AT105:AT116))</f>
        <v>2</v>
      </c>
      <c r="AU117" s="262">
        <f>IF(SUM(AT105:AT116)*15=0,"",SUM(AT105:AT116)*15)</f>
        <v>30</v>
      </c>
      <c r="AV117" s="262">
        <f>IF(SUM(AV105:AV116)=0,"",SUM(AV105:AV116))</f>
        <v>4</v>
      </c>
      <c r="AW117" s="262">
        <f>IF(SUM(AV105:AV116)*15=0,"",SUM(AV105:AV116)*15)</f>
        <v>60</v>
      </c>
      <c r="AX117" s="263" t="s">
        <v>274</v>
      </c>
      <c r="AY117" s="118">
        <f>IF(SUM(AT105:AT116)+SUM(AV105:AV116)=0,"",SUM(AT105:AT116)+SUM(AV105:AV116))</f>
        <v>6</v>
      </c>
      <c r="AZ117" s="264">
        <f>IF(SUM(AZ105:AZ116)=0,"",SUM(AZ105:AZ116))</f>
        <v>20</v>
      </c>
      <c r="BA117" s="262">
        <f>IF(SUM(AZ105:AZ116)*15=0,"",SUM(AZ105:AZ116)*15)</f>
        <v>300</v>
      </c>
      <c r="BB117" s="262">
        <f>IF(SUM(BB105:BB116)=0,"",SUM(BB105:BB116))</f>
        <v>22</v>
      </c>
      <c r="BC117" s="262">
        <f>IF(SUM(BB105:BB116)*15=0,"",SUM(BB105:BB116)*15)</f>
        <v>330</v>
      </c>
      <c r="BD117" s="263" t="s">
        <v>274</v>
      </c>
      <c r="BE117" s="118">
        <f>IF(SUM(AZ105:AZ116)+SUM(BB105:BB116)=0,"",SUM(AZ105:AZ116)+SUM(BB105:BB116))</f>
        <v>42</v>
      </c>
      <c r="BF117" s="163"/>
      <c r="BG117" s="163"/>
    </row>
    <row r="118" spans="1:59" ht="15.75" customHeight="1" thickBot="1">
      <c r="A118" s="265"/>
      <c r="B118" s="266"/>
      <c r="C118" s="132" t="s">
        <v>163</v>
      </c>
      <c r="D118" s="267">
        <f>SUM(D117)</f>
        <v>0</v>
      </c>
      <c r="E118" s="268">
        <f t="shared" ref="E118:BE118" si="173">SUM(E117)</f>
        <v>0</v>
      </c>
      <c r="F118" s="268">
        <f t="shared" si="173"/>
        <v>0</v>
      </c>
      <c r="G118" s="268">
        <f t="shared" si="173"/>
        <v>0</v>
      </c>
      <c r="H118" s="268">
        <f t="shared" si="173"/>
        <v>0</v>
      </c>
      <c r="I118" s="268">
        <f t="shared" si="173"/>
        <v>0</v>
      </c>
      <c r="J118" s="268">
        <f t="shared" si="173"/>
        <v>4</v>
      </c>
      <c r="K118" s="268">
        <f t="shared" si="173"/>
        <v>60</v>
      </c>
      <c r="L118" s="268">
        <f t="shared" si="173"/>
        <v>2</v>
      </c>
      <c r="M118" s="268">
        <f t="shared" si="173"/>
        <v>30</v>
      </c>
      <c r="N118" s="268">
        <f t="shared" si="173"/>
        <v>0</v>
      </c>
      <c r="O118" s="268">
        <f t="shared" si="173"/>
        <v>6</v>
      </c>
      <c r="P118" s="268">
        <f t="shared" si="173"/>
        <v>4</v>
      </c>
      <c r="Q118" s="268">
        <f t="shared" si="173"/>
        <v>60</v>
      </c>
      <c r="R118" s="268">
        <f t="shared" si="173"/>
        <v>2</v>
      </c>
      <c r="S118" s="268">
        <f t="shared" si="173"/>
        <v>30</v>
      </c>
      <c r="T118" s="268">
        <f t="shared" si="173"/>
        <v>0</v>
      </c>
      <c r="U118" s="268">
        <f t="shared" si="173"/>
        <v>6</v>
      </c>
      <c r="V118" s="268">
        <f t="shared" si="173"/>
        <v>4</v>
      </c>
      <c r="W118" s="268">
        <f t="shared" si="173"/>
        <v>60</v>
      </c>
      <c r="X118" s="268">
        <f t="shared" si="173"/>
        <v>2</v>
      </c>
      <c r="Y118" s="268">
        <f t="shared" si="173"/>
        <v>30</v>
      </c>
      <c r="Z118" s="268">
        <f t="shared" si="173"/>
        <v>0</v>
      </c>
      <c r="AA118" s="268">
        <f t="shared" si="173"/>
        <v>6</v>
      </c>
      <c r="AB118" s="268">
        <f t="shared" si="173"/>
        <v>2</v>
      </c>
      <c r="AC118" s="268">
        <f t="shared" si="173"/>
        <v>30</v>
      </c>
      <c r="AD118" s="268">
        <f t="shared" si="173"/>
        <v>4</v>
      </c>
      <c r="AE118" s="268">
        <f t="shared" si="173"/>
        <v>60</v>
      </c>
      <c r="AF118" s="268">
        <f t="shared" si="173"/>
        <v>0</v>
      </c>
      <c r="AG118" s="268">
        <f t="shared" si="173"/>
        <v>6</v>
      </c>
      <c r="AH118" s="268">
        <f t="shared" si="173"/>
        <v>2</v>
      </c>
      <c r="AI118" s="268">
        <f t="shared" si="173"/>
        <v>30</v>
      </c>
      <c r="AJ118" s="268">
        <f t="shared" si="173"/>
        <v>4</v>
      </c>
      <c r="AK118" s="268">
        <f t="shared" si="173"/>
        <v>60</v>
      </c>
      <c r="AL118" s="268">
        <f t="shared" si="173"/>
        <v>0</v>
      </c>
      <c r="AM118" s="268">
        <f t="shared" si="173"/>
        <v>6</v>
      </c>
      <c r="AN118" s="268">
        <f t="shared" si="173"/>
        <v>2</v>
      </c>
      <c r="AO118" s="268">
        <f t="shared" si="173"/>
        <v>30</v>
      </c>
      <c r="AP118" s="268">
        <f t="shared" si="173"/>
        <v>4</v>
      </c>
      <c r="AQ118" s="268">
        <f t="shared" si="173"/>
        <v>60</v>
      </c>
      <c r="AR118" s="268">
        <f t="shared" si="173"/>
        <v>0</v>
      </c>
      <c r="AS118" s="268">
        <f t="shared" si="173"/>
        <v>6</v>
      </c>
      <c r="AT118" s="268">
        <f t="shared" si="173"/>
        <v>2</v>
      </c>
      <c r="AU118" s="268">
        <f t="shared" si="173"/>
        <v>30</v>
      </c>
      <c r="AV118" s="268">
        <f t="shared" si="173"/>
        <v>4</v>
      </c>
      <c r="AW118" s="268">
        <f t="shared" si="173"/>
        <v>60</v>
      </c>
      <c r="AX118" s="268">
        <f t="shared" si="173"/>
        <v>0</v>
      </c>
      <c r="AY118" s="268">
        <f t="shared" si="173"/>
        <v>6</v>
      </c>
      <c r="AZ118" s="268">
        <f t="shared" si="173"/>
        <v>20</v>
      </c>
      <c r="BA118" s="268">
        <f t="shared" si="173"/>
        <v>300</v>
      </c>
      <c r="BB118" s="268">
        <f t="shared" si="173"/>
        <v>22</v>
      </c>
      <c r="BC118" s="268">
        <f t="shared" si="173"/>
        <v>330</v>
      </c>
      <c r="BD118" s="268" t="s">
        <v>299</v>
      </c>
      <c r="BE118" s="269">
        <f t="shared" si="173"/>
        <v>42</v>
      </c>
      <c r="BF118" s="163"/>
      <c r="BG118" s="163"/>
    </row>
    <row r="119" spans="1:59" s="236" customFormat="1" ht="21" customHeight="1" thickBot="1">
      <c r="A119" s="270"/>
      <c r="B119" s="270"/>
      <c r="C119" s="270" t="s">
        <v>300</v>
      </c>
      <c r="D119" s="270">
        <f>IF(D102+D118=0,"",D102+D118)</f>
        <v>11</v>
      </c>
      <c r="E119" s="270">
        <f>IF(E102+E118=0,"",E102+E118)</f>
        <v>165</v>
      </c>
      <c r="F119" s="270">
        <f>IF(F102+F118=0,"",F102+F118)</f>
        <v>19</v>
      </c>
      <c r="G119" s="270">
        <f>IF(G102+G118=0,"",G102+G118)</f>
        <v>285</v>
      </c>
      <c r="H119" s="270" t="s">
        <v>299</v>
      </c>
      <c r="I119" s="270">
        <f>IF(I102+I118=0,"",I102+I118)</f>
        <v>30</v>
      </c>
      <c r="J119" s="270">
        <f>IF(J102+J118=0,"",J102+J118)</f>
        <v>24</v>
      </c>
      <c r="K119" s="270">
        <f>IF(K102+K118=0,"",K102+K118)</f>
        <v>360</v>
      </c>
      <c r="L119" s="270">
        <f>IF(L102+L118=0,"",L102+L118)</f>
        <v>9</v>
      </c>
      <c r="M119" s="270">
        <f>IF(M102+M118=0,"",M102+M118)</f>
        <v>135</v>
      </c>
      <c r="N119" s="270" t="s">
        <v>299</v>
      </c>
      <c r="O119" s="270">
        <f>IF(O102+O118=0,"",O102+O118)</f>
        <v>33</v>
      </c>
      <c r="P119" s="270">
        <f>IF(P102+P118=0,"",P102+P118)</f>
        <v>25</v>
      </c>
      <c r="Q119" s="270">
        <f>IF(Q102+Q118=0,"",Q102+Q118)</f>
        <v>375</v>
      </c>
      <c r="R119" s="270">
        <f>IF(R102+R118=0,"",R102+R118)</f>
        <v>7</v>
      </c>
      <c r="S119" s="270">
        <f>IF(S102+S118=0,"",S102+S118)</f>
        <v>105</v>
      </c>
      <c r="T119" s="270" t="s">
        <v>299</v>
      </c>
      <c r="U119" s="270">
        <f>IF(U102+U118=0,"",U102+U118)</f>
        <v>32</v>
      </c>
      <c r="V119" s="270">
        <f>IF(V102+V118=0,"",V102+V118)</f>
        <v>19</v>
      </c>
      <c r="W119" s="270">
        <f>IF(W102+W118=0,"",W102+W118)</f>
        <v>285</v>
      </c>
      <c r="X119" s="270">
        <f>IF(X102+X118=0,"",X102+X118)</f>
        <v>13</v>
      </c>
      <c r="Y119" s="270">
        <f>IF(Y102+Y118=0,"",Y102+Y118)</f>
        <v>195</v>
      </c>
      <c r="Z119" s="270" t="s">
        <v>299</v>
      </c>
      <c r="AA119" s="270">
        <f>IF(AA102+AA118=0,"",AA102+AA118)</f>
        <v>32</v>
      </c>
      <c r="AB119" s="270">
        <f>IF(AB102+AB118=0,"",AB102+AB118)</f>
        <v>13</v>
      </c>
      <c r="AC119" s="270">
        <f>IF(AC102+AC118=0,"",AC102+AC118)</f>
        <v>195</v>
      </c>
      <c r="AD119" s="270">
        <f>IF(AD102+AD118=0,"",AD102+AD118)</f>
        <v>17</v>
      </c>
      <c r="AE119" s="270">
        <f>IF(AE102+AE118=0,"",AE102+AE118)</f>
        <v>255</v>
      </c>
      <c r="AF119" s="270" t="s">
        <v>299</v>
      </c>
      <c r="AG119" s="270">
        <f>IF(AG102+AG118=0,"",AG102+AG118)</f>
        <v>30</v>
      </c>
      <c r="AH119" s="270">
        <f>IF(AH102+AH118=0,"",AH102+AH118)</f>
        <v>15</v>
      </c>
      <c r="AI119" s="271">
        <f>IF(AI102+AI118=0,"",AI102+AI118)</f>
        <v>225</v>
      </c>
      <c r="AJ119" s="271">
        <f>IF(AJ102+AJ118=0,"",AJ102+AJ118)</f>
        <v>16</v>
      </c>
      <c r="AK119" s="271">
        <f>IF(AK102+AK118=0,"",AK102+AK118)</f>
        <v>240</v>
      </c>
      <c r="AL119" s="271" t="s">
        <v>299</v>
      </c>
      <c r="AM119" s="272">
        <f>IF(AM102+AM118=0,"",AM102+AM118)</f>
        <v>31</v>
      </c>
      <c r="AN119" s="270">
        <f>IF(AN102+AN118=0,"",AN102+AN118)</f>
        <v>17</v>
      </c>
      <c r="AO119" s="271">
        <f>IF(AO102+AO118=0,"",AO102+AO118)</f>
        <v>255</v>
      </c>
      <c r="AP119" s="271">
        <f>IF(AP102+AP118=0,"",AP102+AP118)</f>
        <v>13</v>
      </c>
      <c r="AQ119" s="271">
        <f>IF(AQ102+AQ118=0,"",AQ102+AQ118)</f>
        <v>195</v>
      </c>
      <c r="AR119" s="271" t="s">
        <v>299</v>
      </c>
      <c r="AS119" s="272">
        <f>IF(AS102+AS118=0,"",AS102+AS118)</f>
        <v>30</v>
      </c>
      <c r="AT119" s="270">
        <f>IF(AT102+AT118=0,"",AT102+AT118)</f>
        <v>12</v>
      </c>
      <c r="AU119" s="271">
        <f>IF(AU102+AU118=0,"",AU102+AU118)</f>
        <v>180</v>
      </c>
      <c r="AV119" s="271">
        <f>IF(AV102+AV118=0,"",AV102+AV118)</f>
        <v>14</v>
      </c>
      <c r="AW119" s="271">
        <f>IF(AW102+AW118=0,"",AW102+AW118)</f>
        <v>210</v>
      </c>
      <c r="AX119" s="271" t="s">
        <v>299</v>
      </c>
      <c r="AY119" s="272">
        <f>IF(AY102+AY118=0,"",AY102+AY118)</f>
        <v>26</v>
      </c>
      <c r="AZ119" s="270">
        <f>IF(AZ102+AZ118=0,"",AZ102+AZ118)</f>
        <v>136</v>
      </c>
      <c r="BA119" s="271">
        <f>IF(BA102+BA118=0,"",BA102+BA118)</f>
        <v>2040</v>
      </c>
      <c r="BB119" s="271">
        <f>IF(BB102+BB118=0,"",BB102+BB118)</f>
        <v>108</v>
      </c>
      <c r="BC119" s="271">
        <f>IF(BC102+BC118=0,"",BC102+BC118)</f>
        <v>1620</v>
      </c>
      <c r="BD119" s="271" t="s">
        <v>299</v>
      </c>
      <c r="BE119" s="273">
        <f>IF(BE102+BE118=0,"",BE102+BE118)</f>
        <v>126</v>
      </c>
      <c r="BF119" s="163"/>
      <c r="BG119" s="163"/>
    </row>
    <row r="120" spans="1:59" s="58" customFormat="1" ht="27.95" customHeight="1" thickTop="1" thickBot="1">
      <c r="A120" s="274"/>
      <c r="B120" s="275"/>
      <c r="C120" s="275"/>
      <c r="D120" s="275"/>
      <c r="E120" s="275"/>
      <c r="F120" s="275"/>
      <c r="G120" s="276">
        <f>SUM(E119+G119)</f>
        <v>450</v>
      </c>
      <c r="H120" s="275"/>
      <c r="I120" s="275"/>
      <c r="J120" s="275"/>
      <c r="K120" s="275"/>
      <c r="L120" s="275"/>
      <c r="M120" s="276">
        <f>SUM(K119+M119)</f>
        <v>495</v>
      </c>
      <c r="N120" s="275"/>
      <c r="O120" s="275"/>
      <c r="P120" s="275"/>
      <c r="Q120" s="275"/>
      <c r="R120" s="275"/>
      <c r="S120" s="276">
        <f>SUM(Q119+S119)</f>
        <v>480</v>
      </c>
      <c r="T120" s="275"/>
      <c r="U120" s="275"/>
      <c r="V120" s="275"/>
      <c r="W120" s="275"/>
      <c r="X120" s="275"/>
      <c r="Y120" s="276">
        <f>SUM(W119+Y119)</f>
        <v>480</v>
      </c>
      <c r="Z120" s="275"/>
      <c r="AA120" s="275"/>
      <c r="AB120" s="275"/>
      <c r="AC120" s="276">
        <f>AC119+AE119</f>
        <v>450</v>
      </c>
      <c r="AD120" s="275"/>
      <c r="AE120" s="275"/>
      <c r="AF120" s="275"/>
      <c r="AG120" s="275"/>
      <c r="AH120" s="242"/>
      <c r="AI120" s="277">
        <f>AI119+AK119</f>
        <v>465</v>
      </c>
      <c r="AJ120" s="242"/>
      <c r="AK120" s="242"/>
      <c r="AL120" s="242"/>
      <c r="AM120" s="242"/>
      <c r="AN120" s="242"/>
      <c r="AO120" s="277">
        <f>AO119+AQ119</f>
        <v>450</v>
      </c>
      <c r="AP120" s="242"/>
      <c r="AQ120" s="242"/>
      <c r="AR120" s="242"/>
      <c r="AS120" s="242"/>
      <c r="AT120" s="242"/>
      <c r="AU120" s="277">
        <f>AU119+AW119</f>
        <v>390</v>
      </c>
      <c r="AV120" s="242"/>
      <c r="AW120" s="242"/>
      <c r="AX120" s="242"/>
      <c r="AY120" s="242"/>
      <c r="AZ120" s="278"/>
      <c r="BA120" s="279">
        <f>SUM(G120+M120+S120+Y120+AC120+AI120+AO120+AU120)</f>
        <v>3660</v>
      </c>
      <c r="BB120" s="279"/>
      <c r="BC120" s="279">
        <f>SUM(BA119+BC119)</f>
        <v>3660</v>
      </c>
      <c r="BD120" s="279"/>
      <c r="BE120" s="280"/>
      <c r="BF120" s="163"/>
      <c r="BG120" s="163"/>
    </row>
    <row r="121" spans="1:59" s="287" customFormat="1" ht="15.75" customHeight="1">
      <c r="A121" s="281" t="s">
        <v>301</v>
      </c>
      <c r="B121" s="253" t="s">
        <v>47</v>
      </c>
      <c r="C121" s="282" t="s">
        <v>302</v>
      </c>
      <c r="D121" s="73"/>
      <c r="E121" s="73"/>
      <c r="F121" s="73"/>
      <c r="G121" s="73"/>
      <c r="H121" s="283"/>
      <c r="I121" s="283"/>
      <c r="J121" s="283"/>
      <c r="K121" s="73"/>
      <c r="L121" s="73"/>
      <c r="M121" s="73"/>
      <c r="N121" s="283"/>
      <c r="O121" s="283"/>
      <c r="P121" s="283"/>
      <c r="Q121" s="73"/>
      <c r="R121" s="73"/>
      <c r="S121" s="73"/>
      <c r="T121" s="283"/>
      <c r="U121" s="283"/>
      <c r="V121" s="283"/>
      <c r="W121" s="73"/>
      <c r="X121" s="73"/>
      <c r="Y121" s="73"/>
      <c r="Z121" s="283"/>
      <c r="AA121" s="283"/>
      <c r="AB121" s="283"/>
      <c r="AC121" s="73"/>
      <c r="AD121" s="73"/>
      <c r="AE121" s="73"/>
      <c r="AF121" s="283"/>
      <c r="AG121" s="283"/>
      <c r="AH121" s="284" t="s">
        <v>303</v>
      </c>
      <c r="AI121" s="285"/>
      <c r="AJ121" s="285"/>
      <c r="AK121" s="285"/>
      <c r="AL121" s="285"/>
      <c r="AM121" s="283" t="s">
        <v>52</v>
      </c>
      <c r="AN121" s="283"/>
      <c r="AO121" s="73"/>
      <c r="AP121" s="73"/>
      <c r="AQ121" s="73"/>
      <c r="AR121" s="283"/>
      <c r="AS121" s="283"/>
      <c r="AT121" s="283"/>
      <c r="AU121" s="73"/>
      <c r="AV121" s="73"/>
      <c r="AW121" s="73"/>
      <c r="AX121" s="283"/>
      <c r="AY121" s="286"/>
      <c r="AZ121" s="278"/>
      <c r="BA121" s="279"/>
      <c r="BB121" s="279"/>
      <c r="BC121" s="279"/>
      <c r="BD121" s="279"/>
      <c r="BE121" s="280"/>
      <c r="BF121" s="163"/>
      <c r="BG121" s="163"/>
    </row>
    <row r="122" spans="1:59" s="287" customFormat="1" ht="15.75" customHeight="1">
      <c r="A122" s="281" t="s">
        <v>304</v>
      </c>
      <c r="B122" s="253" t="s">
        <v>47</v>
      </c>
      <c r="C122" s="282" t="s">
        <v>305</v>
      </c>
      <c r="D122" s="73"/>
      <c r="E122" s="73"/>
      <c r="F122" s="73"/>
      <c r="G122" s="73"/>
      <c r="H122" s="283"/>
      <c r="I122" s="283"/>
      <c r="J122" s="283"/>
      <c r="K122" s="73"/>
      <c r="L122" s="73"/>
      <c r="M122" s="73"/>
      <c r="N122" s="283"/>
      <c r="O122" s="283"/>
      <c r="P122" s="283"/>
      <c r="Q122" s="73"/>
      <c r="R122" s="73"/>
      <c r="S122" s="73"/>
      <c r="T122" s="283"/>
      <c r="U122" s="283"/>
      <c r="V122" s="283"/>
      <c r="W122" s="73"/>
      <c r="X122" s="73"/>
      <c r="Y122" s="73"/>
      <c r="Z122" s="283"/>
      <c r="AA122" s="283"/>
      <c r="AB122" s="283"/>
      <c r="AC122" s="73"/>
      <c r="AD122" s="73"/>
      <c r="AE122" s="73"/>
      <c r="AF122" s="283"/>
      <c r="AG122" s="283"/>
      <c r="AH122" s="283"/>
      <c r="AI122" s="73"/>
      <c r="AJ122" s="73"/>
      <c r="AK122" s="73"/>
      <c r="AL122" s="283"/>
      <c r="AM122" s="283"/>
      <c r="AN122" s="283"/>
      <c r="AO122" s="73"/>
      <c r="AP122" s="73"/>
      <c r="AQ122" s="73"/>
      <c r="AR122" s="283"/>
      <c r="AS122" s="283"/>
      <c r="AT122" s="284" t="s">
        <v>306</v>
      </c>
      <c r="AU122" s="285"/>
      <c r="AV122" s="285"/>
      <c r="AW122" s="285"/>
      <c r="AX122" s="285"/>
      <c r="AY122" s="286" t="s">
        <v>52</v>
      </c>
      <c r="AZ122" s="278"/>
      <c r="BA122" s="279"/>
      <c r="BB122" s="279"/>
      <c r="BC122" s="279"/>
      <c r="BD122" s="279"/>
      <c r="BE122" s="280"/>
      <c r="BF122" s="163"/>
      <c r="BG122" s="163"/>
    </row>
    <row r="123" spans="1:59" s="58" customFormat="1" ht="18.95" customHeight="1">
      <c r="A123" s="288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78"/>
      <c r="BA123" s="279"/>
      <c r="BB123" s="279"/>
      <c r="BC123" s="279"/>
      <c r="BD123" s="279"/>
      <c r="BE123" s="280"/>
      <c r="BF123" s="163"/>
      <c r="BG123" s="163"/>
    </row>
    <row r="124" spans="1:59" s="287" customFormat="1" ht="12.95" customHeight="1">
      <c r="A124" s="290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78"/>
      <c r="BA124" s="279"/>
      <c r="BB124" s="279"/>
      <c r="BC124" s="279"/>
      <c r="BD124" s="279"/>
      <c r="BE124" s="280"/>
      <c r="BF124" s="163"/>
      <c r="BG124" s="163"/>
    </row>
    <row r="125" spans="1:59" s="287" customFormat="1" ht="12.95" customHeight="1">
      <c r="A125" s="293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78"/>
      <c r="BA125" s="279"/>
      <c r="BB125" s="279"/>
      <c r="BC125" s="279"/>
      <c r="BD125" s="279"/>
      <c r="BE125" s="280"/>
      <c r="BF125" s="163"/>
      <c r="BG125" s="163"/>
    </row>
    <row r="126" spans="1:59" s="287" customFormat="1" ht="12.95" customHeight="1" thickBot="1">
      <c r="A126" s="293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4"/>
      <c r="AI126" s="294"/>
      <c r="AJ126" s="294"/>
      <c r="AK126" s="294"/>
      <c r="AL126" s="294"/>
      <c r="AM126" s="294"/>
      <c r="AN126" s="294"/>
      <c r="AO126" s="294"/>
      <c r="AP126" s="294"/>
      <c r="AQ126" s="294"/>
      <c r="AR126" s="294"/>
      <c r="AS126" s="294"/>
      <c r="AT126" s="294"/>
      <c r="AU126" s="294"/>
      <c r="AV126" s="294"/>
      <c r="AW126" s="294"/>
      <c r="AX126" s="294"/>
      <c r="AY126" s="294"/>
      <c r="AZ126" s="295"/>
      <c r="BA126" s="296"/>
      <c r="BB126" s="296"/>
      <c r="BC126" s="296"/>
      <c r="BD126" s="296"/>
      <c r="BE126" s="297"/>
      <c r="BF126" s="163"/>
      <c r="BG126" s="163"/>
    </row>
    <row r="127" spans="1:59" s="287" customFormat="1" ht="15.75" customHeight="1" thickTop="1">
      <c r="A127" s="298" t="s">
        <v>307</v>
      </c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1"/>
      <c r="BA127" s="302"/>
      <c r="BB127" s="302"/>
      <c r="BC127" s="302"/>
      <c r="BD127" s="302"/>
      <c r="BE127" s="302"/>
      <c r="BF127" s="163"/>
      <c r="BG127" s="163"/>
    </row>
    <row r="128" spans="1:59" s="287" customFormat="1" ht="15.75" customHeight="1">
      <c r="A128" s="303"/>
      <c r="B128" s="255"/>
      <c r="C128" s="304" t="s">
        <v>308</v>
      </c>
      <c r="D128" s="72"/>
      <c r="E128" s="305"/>
      <c r="F128" s="305"/>
      <c r="G128" s="305"/>
      <c r="H128" s="78"/>
      <c r="I128" s="306" t="str">
        <f>IF(COUNTIF(I11:I119,"A")=0,"",(COUNTIF(I11:I119,"A")))</f>
        <v/>
      </c>
      <c r="J128" s="307"/>
      <c r="K128" s="305"/>
      <c r="L128" s="305"/>
      <c r="M128" s="305"/>
      <c r="N128" s="78"/>
      <c r="O128" s="306" t="str">
        <f>IF(COUNTIF(O11:O119,"A")=0,"",(COUNTIF(O11:O119,"A")))</f>
        <v/>
      </c>
      <c r="P128" s="305"/>
      <c r="Q128" s="305"/>
      <c r="R128" s="305"/>
      <c r="S128" s="305"/>
      <c r="T128" s="78"/>
      <c r="U128" s="72" t="str">
        <f>IF(COUNTIF(U11:U119,"A")=0,"",(COUNTIF(U11:U119,"A")))</f>
        <v/>
      </c>
      <c r="V128" s="307"/>
      <c r="W128" s="305"/>
      <c r="X128" s="305"/>
      <c r="Y128" s="305"/>
      <c r="Z128" s="78"/>
      <c r="AA128" s="306" t="str">
        <f>IF(COUNTIF(AA11:AA119,"A")=0,"",(COUNTIF(AA11:AA119,"A")))</f>
        <v/>
      </c>
      <c r="AB128" s="305"/>
      <c r="AC128" s="305"/>
      <c r="AD128" s="305"/>
      <c r="AE128" s="305"/>
      <c r="AF128" s="78"/>
      <c r="AG128" s="72" t="str">
        <f>IF(COUNTIF(AG11:AG119,"A")=0,"",(COUNTIF(AG11:AG119,"A")))</f>
        <v/>
      </c>
      <c r="AH128" s="305"/>
      <c r="AI128" s="305"/>
      <c r="AJ128" s="305"/>
      <c r="AK128" s="305"/>
      <c r="AL128" s="78"/>
      <c r="AM128" s="72" t="str">
        <f>IF(COUNTIF(AM11:AM119,"A")=0,"",(COUNTIF(AM11:AM119,"A")))</f>
        <v/>
      </c>
      <c r="AN128" s="305"/>
      <c r="AO128" s="305"/>
      <c r="AP128" s="305"/>
      <c r="AQ128" s="305"/>
      <c r="AR128" s="78"/>
      <c r="AS128" s="72" t="str">
        <f>IF(COUNTIF(AS11:AS119,"A")=0,"",(COUNTIF(AS11:AS119,"A")))</f>
        <v/>
      </c>
      <c r="AT128" s="305"/>
      <c r="AU128" s="305"/>
      <c r="AV128" s="305"/>
      <c r="AW128" s="305"/>
      <c r="AX128" s="78"/>
      <c r="AY128" s="72" t="str">
        <f>IF(COUNTIF(AY11:AY119,"A")=0,"",(COUNTIF(AY11:AY119,"A")))</f>
        <v/>
      </c>
      <c r="AZ128" s="308"/>
      <c r="BA128" s="309"/>
      <c r="BB128" s="309"/>
      <c r="BC128" s="309"/>
      <c r="BD128" s="310"/>
      <c r="BE128" s="311" t="str">
        <f t="shared" ref="BE128:BE140" si="174">IF(SUM(D128:AG128)=0,"",SUM(D128:AG128))</f>
        <v/>
      </c>
      <c r="BF128" s="163"/>
      <c r="BG128" s="163"/>
    </row>
    <row r="129" spans="1:59" s="287" customFormat="1" ht="15.75" customHeight="1">
      <c r="A129" s="303"/>
      <c r="B129" s="255"/>
      <c r="C129" s="304" t="s">
        <v>309</v>
      </c>
      <c r="D129" s="72"/>
      <c r="E129" s="305"/>
      <c r="F129" s="305"/>
      <c r="G129" s="305"/>
      <c r="H129" s="78"/>
      <c r="I129" s="306">
        <f>IF(COUNTIF(I11:I119,"B")=0,"",(COUNTIF(I11:I119,"B")))</f>
        <v>2</v>
      </c>
      <c r="J129" s="307"/>
      <c r="K129" s="305"/>
      <c r="L129" s="305"/>
      <c r="M129" s="305"/>
      <c r="N129" s="78"/>
      <c r="O129" s="306">
        <f>IF(COUNTIF(O11:O119,"B")=0,"",(COUNTIF(O11:O119,"B")))</f>
        <v>2</v>
      </c>
      <c r="P129" s="305"/>
      <c r="Q129" s="305"/>
      <c r="R129" s="305"/>
      <c r="S129" s="305"/>
      <c r="T129" s="78"/>
      <c r="U129" s="72">
        <f>IF(COUNTIF(U11:U119,"B")=0,"",(COUNTIF(U11:U119,"B")))</f>
        <v>1</v>
      </c>
      <c r="V129" s="307"/>
      <c r="W129" s="305"/>
      <c r="X129" s="305"/>
      <c r="Y129" s="305"/>
      <c r="Z129" s="78"/>
      <c r="AA129" s="306" t="str">
        <f>IF(COUNTIF(AA11:AA119,"B")=0,"",(COUNTIF(AA11:AA119,"B")))</f>
        <v/>
      </c>
      <c r="AB129" s="305"/>
      <c r="AC129" s="305"/>
      <c r="AD129" s="305"/>
      <c r="AE129" s="305"/>
      <c r="AF129" s="78"/>
      <c r="AG129" s="72" t="str">
        <f>IF(COUNTIF(AG11:AG119,"B")=0,"",(COUNTIF(AG11:AG119,"B")))</f>
        <v/>
      </c>
      <c r="AH129" s="305"/>
      <c r="AI129" s="305"/>
      <c r="AJ129" s="305"/>
      <c r="AK129" s="305"/>
      <c r="AL129" s="78"/>
      <c r="AM129" s="72" t="str">
        <f>IF(COUNTIF(AM11:AM119,"B")=0,"",(COUNTIF(AM11:AM119,"B")))</f>
        <v/>
      </c>
      <c r="AN129" s="305"/>
      <c r="AO129" s="305"/>
      <c r="AP129" s="305"/>
      <c r="AQ129" s="305"/>
      <c r="AR129" s="78"/>
      <c r="AS129" s="72" t="str">
        <f>IF(COUNTIF(AS11:AS119,"B")=0,"",(COUNTIF(AS11:AS119,"B")))</f>
        <v/>
      </c>
      <c r="AT129" s="305"/>
      <c r="AU129" s="305"/>
      <c r="AV129" s="305"/>
      <c r="AW129" s="305"/>
      <c r="AX129" s="78"/>
      <c r="AY129" s="72" t="str">
        <f>IF(COUNTIF(AY11:AY119,"B")=0,"",(COUNTIF(AY11:AY119,"B")))</f>
        <v/>
      </c>
      <c r="AZ129" s="308"/>
      <c r="BA129" s="309"/>
      <c r="BB129" s="309"/>
      <c r="BC129" s="309"/>
      <c r="BD129" s="310"/>
      <c r="BE129" s="311">
        <f t="shared" si="174"/>
        <v>5</v>
      </c>
      <c r="BF129" s="163"/>
      <c r="BG129" s="163"/>
    </row>
    <row r="130" spans="1:59" s="287" customFormat="1" ht="15.75" customHeight="1">
      <c r="A130" s="303"/>
      <c r="B130" s="255"/>
      <c r="C130" s="304" t="s">
        <v>310</v>
      </c>
      <c r="D130" s="72"/>
      <c r="E130" s="305"/>
      <c r="F130" s="305"/>
      <c r="G130" s="305"/>
      <c r="H130" s="78"/>
      <c r="I130" s="306" t="str">
        <f>IF(COUNTIF(I11:I119,"F")=0,"",(COUNTIF(I11:I119,"F")))</f>
        <v/>
      </c>
      <c r="J130" s="307"/>
      <c r="K130" s="305"/>
      <c r="L130" s="305"/>
      <c r="M130" s="305"/>
      <c r="N130" s="78"/>
      <c r="O130" s="306">
        <f>IF(COUNTIF(O11:O119,"F")=0,"",(COUNTIF(O11:O119,"F")))</f>
        <v>4</v>
      </c>
      <c r="P130" s="305"/>
      <c r="Q130" s="305"/>
      <c r="R130" s="305"/>
      <c r="S130" s="305"/>
      <c r="T130" s="78"/>
      <c r="U130" s="72">
        <f>IF(COUNTIF(U11:U119,"F")=0,"",(COUNTIF(U11:U119,"F")))</f>
        <v>4</v>
      </c>
      <c r="V130" s="307"/>
      <c r="W130" s="305"/>
      <c r="X130" s="305"/>
      <c r="Y130" s="305"/>
      <c r="Z130" s="78"/>
      <c r="AA130" s="306">
        <f>IF(COUNTIF(AA11:AA119,"F")=0,"",(COUNTIF(AA11:AA119,"F")))</f>
        <v>1</v>
      </c>
      <c r="AB130" s="305"/>
      <c r="AC130" s="305"/>
      <c r="AD130" s="305"/>
      <c r="AE130" s="305"/>
      <c r="AF130" s="78"/>
      <c r="AG130" s="72">
        <f>IF(COUNTIF(AG11:AG119,"F")=0,"",(COUNTIF(AG11:AG119,"F")))</f>
        <v>2</v>
      </c>
      <c r="AH130" s="305"/>
      <c r="AI130" s="305"/>
      <c r="AJ130" s="305"/>
      <c r="AK130" s="305"/>
      <c r="AL130" s="78"/>
      <c r="AM130" s="72">
        <f>IF(COUNTIF(AM11:AM119,"F")=0,"",(COUNTIF(AM11:AM119,"F")))</f>
        <v>1</v>
      </c>
      <c r="AN130" s="305"/>
      <c r="AO130" s="305"/>
      <c r="AP130" s="305"/>
      <c r="AQ130" s="305"/>
      <c r="AR130" s="78"/>
      <c r="AS130" s="72">
        <f>IF(COUNTIF(AS11:AS119,"F")=0,"",(COUNTIF(AS11:AS119,"F")))</f>
        <v>2</v>
      </c>
      <c r="AT130" s="305"/>
      <c r="AU130" s="305"/>
      <c r="AV130" s="305"/>
      <c r="AW130" s="305"/>
      <c r="AX130" s="78"/>
      <c r="AY130" s="72">
        <f>IF(COUNTIF(AY11:AY119,"F")=0,"",(COUNTIF(AY11:AY119,"F")))</f>
        <v>1</v>
      </c>
      <c r="AZ130" s="308"/>
      <c r="BA130" s="309"/>
      <c r="BB130" s="309"/>
      <c r="BC130" s="309"/>
      <c r="BD130" s="310"/>
      <c r="BE130" s="311">
        <f t="shared" si="174"/>
        <v>11</v>
      </c>
      <c r="BF130" s="163"/>
      <c r="BG130" s="163"/>
    </row>
    <row r="131" spans="1:59" s="287" customFormat="1" ht="15.75" customHeight="1">
      <c r="A131" s="303"/>
      <c r="B131" s="255"/>
      <c r="C131" s="304" t="s">
        <v>311</v>
      </c>
      <c r="D131" s="72"/>
      <c r="E131" s="305"/>
      <c r="F131" s="305"/>
      <c r="G131" s="305"/>
      <c r="H131" s="78"/>
      <c r="I131" s="306">
        <f>IF(COUNTIF(I12:I120,"F(S)")=0,"",(COUNTIF(I12:I120,"F(S)")))</f>
        <v>4</v>
      </c>
      <c r="J131" s="307"/>
      <c r="K131" s="305"/>
      <c r="L131" s="305"/>
      <c r="M131" s="305"/>
      <c r="N131" s="78"/>
      <c r="O131" s="306" t="str">
        <f>IF(COUNTIF(O38:O120,"F(S)")=0,"",(COUNTIF(O38:O120,"F(S)")))</f>
        <v/>
      </c>
      <c r="P131" s="305"/>
      <c r="Q131" s="305"/>
      <c r="R131" s="305"/>
      <c r="S131" s="305"/>
      <c r="T131" s="78"/>
      <c r="U131" s="72" t="str">
        <f>IF(COUNTIF(U38:U120,"F(S)")=0,"",(COUNTIF(U38:U120,"F(S)")))</f>
        <v/>
      </c>
      <c r="V131" s="307"/>
      <c r="W131" s="305"/>
      <c r="X131" s="305"/>
      <c r="Y131" s="305"/>
      <c r="Z131" s="78"/>
      <c r="AA131" s="306" t="str">
        <f>IF(COUNTIF(AA38:AA120,"F(S)")=0,"",(COUNTIF(AA38:AA120,"F(S)")))</f>
        <v/>
      </c>
      <c r="AB131" s="305"/>
      <c r="AC131" s="305"/>
      <c r="AD131" s="305"/>
      <c r="AE131" s="305"/>
      <c r="AF131" s="78"/>
      <c r="AG131" s="305" t="str">
        <f>IF(COUNTIF(AG38:AG120,"F(S)")=0,"",(COUNTIF(AG38:AG120,"F(S)")))</f>
        <v/>
      </c>
      <c r="AH131" s="305"/>
      <c r="AI131" s="305"/>
      <c r="AJ131" s="305"/>
      <c r="AK131" s="305"/>
      <c r="AL131" s="78"/>
      <c r="AM131" s="305" t="str">
        <f>IF(COUNTIF(AM38:AM120,"F(S)")=0,"",(COUNTIF(AM38:AM120,"F(S)")))</f>
        <v/>
      </c>
      <c r="AN131" s="305"/>
      <c r="AO131" s="305"/>
      <c r="AP131" s="305"/>
      <c r="AQ131" s="305"/>
      <c r="AR131" s="78"/>
      <c r="AS131" s="305" t="str">
        <f>IF(COUNTIF(AS38:AS120,"F(S)")=0,"",(COUNTIF(AS38:AS120,"F(S)")))</f>
        <v/>
      </c>
      <c r="AT131" s="305"/>
      <c r="AU131" s="305"/>
      <c r="AV131" s="305"/>
      <c r="AW131" s="305"/>
      <c r="AX131" s="78"/>
      <c r="AY131" s="306" t="str">
        <f>IF(COUNTIF(AY38:AY120,"F(S)")=0,"",(COUNTIF(AY38:AY120,"F(S)")))</f>
        <v/>
      </c>
      <c r="AZ131" s="308"/>
      <c r="BA131" s="309"/>
      <c r="BB131" s="309"/>
      <c r="BC131" s="309"/>
      <c r="BD131" s="310"/>
      <c r="BE131" s="311">
        <f t="shared" ref="BE131" si="175">IF(SUM(D131:AG131)=0,"",SUM(D131:AG131))</f>
        <v>4</v>
      </c>
      <c r="BF131" s="163"/>
      <c r="BG131" s="163"/>
    </row>
    <row r="132" spans="1:59" s="287" customFormat="1" ht="15.75" customHeight="1">
      <c r="A132" s="303"/>
      <c r="B132" s="255"/>
      <c r="C132" s="304" t="s">
        <v>312</v>
      </c>
      <c r="D132" s="72"/>
      <c r="E132" s="305"/>
      <c r="F132" s="305"/>
      <c r="G132" s="305"/>
      <c r="H132" s="78"/>
      <c r="I132" s="306" t="str">
        <f>IF(COUNTIF(I11:I119,"F(Z)")=0,"",(COUNTIF(I11:I119,"F(Z)")))</f>
        <v/>
      </c>
      <c r="J132" s="307"/>
      <c r="K132" s="305"/>
      <c r="L132" s="305"/>
      <c r="M132" s="305"/>
      <c r="N132" s="78"/>
      <c r="O132" s="306" t="str">
        <f>IF(COUNTIF(O11:O119,"F(Z)")=0,"",(COUNTIF(O11:O119,"F(Z)")))</f>
        <v/>
      </c>
      <c r="P132" s="305"/>
      <c r="Q132" s="305"/>
      <c r="R132" s="305"/>
      <c r="S132" s="305"/>
      <c r="T132" s="78"/>
      <c r="U132" s="72" t="str">
        <f>IF(COUNTIF(U11:U119,"F(Z)")=0,"",(COUNTIF(U11:U119,"F(Z)")))</f>
        <v/>
      </c>
      <c r="V132" s="307"/>
      <c r="W132" s="305"/>
      <c r="X132" s="305"/>
      <c r="Y132" s="305"/>
      <c r="Z132" s="78"/>
      <c r="AA132" s="306" t="str">
        <f>IF(COUNTIF(AA11:AA119,"F(Z)")=0,"",(COUNTIF(AA11:AA119,"F(Z)")))</f>
        <v/>
      </c>
      <c r="AB132" s="305"/>
      <c r="AC132" s="305"/>
      <c r="AD132" s="305"/>
      <c r="AE132" s="305"/>
      <c r="AF132" s="78"/>
      <c r="AG132" s="72" t="str">
        <f>IF(COUNTIF(AG11:AG119,"F(Z)")=0,"",(COUNTIF(AG11:AG119,"F(Z)")))</f>
        <v/>
      </c>
      <c r="AH132" s="305"/>
      <c r="AI132" s="305"/>
      <c r="AJ132" s="305"/>
      <c r="AK132" s="305"/>
      <c r="AL132" s="78"/>
      <c r="AM132" s="72">
        <f>IF(COUNTIF(AM11:AM119,"F(Z)")=0,"",(COUNTIF(AM11:AM119,"F(Z)")))</f>
        <v>1</v>
      </c>
      <c r="AN132" s="305"/>
      <c r="AO132" s="305"/>
      <c r="AP132" s="305"/>
      <c r="AQ132" s="305"/>
      <c r="AR132" s="78"/>
      <c r="AS132" s="72" t="str">
        <f>IF(COUNTIF(AS11:AS119,"F(Z)")=0,"",(COUNTIF(AS11:AS119,"F(Z)")))</f>
        <v/>
      </c>
      <c r="AT132" s="305"/>
      <c r="AU132" s="305"/>
      <c r="AV132" s="305"/>
      <c r="AW132" s="305"/>
      <c r="AX132" s="78"/>
      <c r="AY132" s="72">
        <f>IF(COUNTIF(AY11:AY119,"F(Z)")=0,"",(COUNTIF(AY11:AY119,"F(Z)")))</f>
        <v>1</v>
      </c>
      <c r="AZ132" s="308"/>
      <c r="BA132" s="309"/>
      <c r="BB132" s="309"/>
      <c r="BC132" s="309"/>
      <c r="BD132" s="310"/>
      <c r="BE132" s="311" t="str">
        <f t="shared" si="174"/>
        <v/>
      </c>
      <c r="BF132" s="163"/>
      <c r="BG132" s="163"/>
    </row>
    <row r="133" spans="1:59" s="287" customFormat="1" ht="15.75" customHeight="1">
      <c r="A133" s="303"/>
      <c r="B133" s="255"/>
      <c r="C133" s="304" t="s">
        <v>313</v>
      </c>
      <c r="D133" s="72"/>
      <c r="E133" s="305"/>
      <c r="F133" s="305"/>
      <c r="G133" s="305"/>
      <c r="H133" s="78"/>
      <c r="I133" s="306" t="str">
        <f>IF(COUNTIF(I11:I119,"G")=0,"",(COUNTIF(I11:I119,"G")))</f>
        <v/>
      </c>
      <c r="J133" s="307"/>
      <c r="K133" s="305"/>
      <c r="L133" s="305"/>
      <c r="M133" s="305"/>
      <c r="N133" s="78"/>
      <c r="O133" s="306">
        <f>IF(COUNTIF(O11:O119,"G")=0,"",(COUNTIF(O11:O119,"G")))</f>
        <v>5</v>
      </c>
      <c r="P133" s="305"/>
      <c r="Q133" s="305"/>
      <c r="R133" s="305"/>
      <c r="S133" s="305"/>
      <c r="T133" s="78"/>
      <c r="U133" s="72">
        <f>IF(COUNTIF(U11:U119,"G")=0,"",(COUNTIF(U11:U119,"G")))</f>
        <v>3</v>
      </c>
      <c r="V133" s="307"/>
      <c r="W133" s="305"/>
      <c r="X133" s="305"/>
      <c r="Y133" s="305"/>
      <c r="Z133" s="78"/>
      <c r="AA133" s="306">
        <f>IF(COUNTIF(AA11:AA119,"G")=0,"",(COUNTIF(AA11:AA119,"G")))</f>
        <v>7</v>
      </c>
      <c r="AB133" s="305"/>
      <c r="AC133" s="305"/>
      <c r="AD133" s="305"/>
      <c r="AE133" s="305"/>
      <c r="AF133" s="78"/>
      <c r="AG133" s="72">
        <f>IF(COUNTIF(AG11:AG119,"G")=0,"",(COUNTIF(AG11:AG119,"G")))</f>
        <v>3</v>
      </c>
      <c r="AH133" s="305"/>
      <c r="AI133" s="305"/>
      <c r="AJ133" s="305"/>
      <c r="AK133" s="305"/>
      <c r="AL133" s="78"/>
      <c r="AM133" s="72">
        <f>IF(COUNTIF(AM11:AM122,"G")=0,"",(COUNTIF(AM11:AM122,"G")))</f>
        <v>2</v>
      </c>
      <c r="AN133" s="305"/>
      <c r="AO133" s="305"/>
      <c r="AP133" s="305"/>
      <c r="AQ133" s="305"/>
      <c r="AR133" s="78"/>
      <c r="AS133" s="72">
        <f>IF(COUNTIF(AS11:AS119,"G")=0,"",(COUNTIF(AS11:AS119,"G")))</f>
        <v>3</v>
      </c>
      <c r="AT133" s="305"/>
      <c r="AU133" s="305"/>
      <c r="AV133" s="305"/>
      <c r="AW133" s="305"/>
      <c r="AX133" s="78"/>
      <c r="AY133" s="72">
        <f>IF(COUNTIF(AY11:AY122,"G")=0,"",(COUNTIF(AY11:AY122,"G")))</f>
        <v>5</v>
      </c>
      <c r="AZ133" s="308"/>
      <c r="BA133" s="309"/>
      <c r="BB133" s="309"/>
      <c r="BC133" s="309"/>
      <c r="BD133" s="310"/>
      <c r="BE133" s="311">
        <f t="shared" si="174"/>
        <v>18</v>
      </c>
      <c r="BF133" s="163"/>
      <c r="BG133" s="163"/>
    </row>
    <row r="134" spans="1:59" s="287" customFormat="1" ht="15.75" customHeight="1">
      <c r="A134" s="303"/>
      <c r="B134" s="255"/>
      <c r="C134" s="304" t="s">
        <v>314</v>
      </c>
      <c r="D134" s="72"/>
      <c r="E134" s="305"/>
      <c r="F134" s="305"/>
      <c r="G134" s="305"/>
      <c r="H134" s="78"/>
      <c r="I134" s="306" t="str">
        <f>IF(COUNTIF(I11:I119,"G(Z)")=0,"",COUNTIF(I11:I119,"G(Z)"))</f>
        <v/>
      </c>
      <c r="J134" s="307"/>
      <c r="K134" s="305"/>
      <c r="L134" s="305"/>
      <c r="M134" s="305"/>
      <c r="N134" s="78"/>
      <c r="O134" s="306" t="str">
        <f>IF(COUNTIF(O11:O119,"G(Z)")=0,"",COUNTIF(O11:O119,"G(Z)"))</f>
        <v/>
      </c>
      <c r="P134" s="305"/>
      <c r="Q134" s="305"/>
      <c r="R134" s="305"/>
      <c r="S134" s="305"/>
      <c r="T134" s="78"/>
      <c r="U134" s="72" t="str">
        <f>IF(COUNTIF(U11:U119,"G(Z)")=0,"",COUNTIF(U11:U119,"G(Z)"))</f>
        <v/>
      </c>
      <c r="V134" s="307"/>
      <c r="W134" s="305"/>
      <c r="X134" s="305"/>
      <c r="Y134" s="305"/>
      <c r="Z134" s="78"/>
      <c r="AA134" s="306" t="str">
        <f>IF(COUNTIF(AA11:AA119,"G(Z)")=0,"",COUNTIF(AA11:AA119,"G(Z)"))</f>
        <v/>
      </c>
      <c r="AB134" s="305"/>
      <c r="AC134" s="305"/>
      <c r="AD134" s="305"/>
      <c r="AE134" s="305"/>
      <c r="AF134" s="78"/>
      <c r="AG134" s="72" t="str">
        <f>IF(COUNTIF(AG11:AG119,"G(Z)")=0,"",COUNTIF(AG11:AG119,"G(Z)"))</f>
        <v/>
      </c>
      <c r="AH134" s="305"/>
      <c r="AI134" s="305"/>
      <c r="AJ134" s="305"/>
      <c r="AK134" s="305"/>
      <c r="AL134" s="78"/>
      <c r="AM134" s="72">
        <f>IF(COUNTIF(AM11:AM119,"G(Z)")=0,"",COUNTIF(AM11:AM119,"G(Z)"))</f>
        <v>1</v>
      </c>
      <c r="AN134" s="305"/>
      <c r="AO134" s="305"/>
      <c r="AP134" s="305"/>
      <c r="AQ134" s="305"/>
      <c r="AR134" s="78"/>
      <c r="AS134" s="72">
        <f>IF(COUNTIF(AS11:AS119,"G(Z)")=0,"",COUNTIF(AS11:AS119,"G(Z)"))</f>
        <v>1</v>
      </c>
      <c r="AT134" s="305"/>
      <c r="AU134" s="305"/>
      <c r="AV134" s="305"/>
      <c r="AW134" s="305"/>
      <c r="AX134" s="78"/>
      <c r="AY134" s="72" t="str">
        <f>IF(COUNTIF(AY11:AY119,"G(Z)")=0,"",COUNTIF(AY11:AY119,"G(Z)"))</f>
        <v/>
      </c>
      <c r="AZ134" s="308"/>
      <c r="BA134" s="309"/>
      <c r="BB134" s="309"/>
      <c r="BC134" s="309"/>
      <c r="BD134" s="310"/>
      <c r="BE134" s="311" t="str">
        <f t="shared" si="174"/>
        <v/>
      </c>
      <c r="BF134" s="163"/>
      <c r="BG134" s="163"/>
    </row>
    <row r="135" spans="1:59" s="287" customFormat="1" ht="15.75" customHeight="1">
      <c r="A135" s="303"/>
      <c r="B135" s="255"/>
      <c r="C135" s="304" t="s">
        <v>315</v>
      </c>
      <c r="D135" s="72"/>
      <c r="E135" s="305"/>
      <c r="F135" s="305"/>
      <c r="G135" s="305"/>
      <c r="H135" s="78"/>
      <c r="I135" s="306" t="str">
        <f>IF(COUNTIF(I40:I119,"K")=0,"",COUNTIF(I40:I119,"K"))</f>
        <v/>
      </c>
      <c r="J135" s="307"/>
      <c r="K135" s="305"/>
      <c r="L135" s="305"/>
      <c r="M135" s="305"/>
      <c r="N135" s="78"/>
      <c r="O135" s="306" t="str">
        <f>IF(COUNTIF(O40:O119,"K")=0,"",COUNTIF(O40:O119,"K"))</f>
        <v/>
      </c>
      <c r="P135" s="305"/>
      <c r="Q135" s="305"/>
      <c r="R135" s="305"/>
      <c r="S135" s="305"/>
      <c r="T135" s="78"/>
      <c r="U135" s="72">
        <f>IF(COUNTIF(U40:U119,"K")=0,"",COUNTIF(U40:U119,"K"))</f>
        <v>2</v>
      </c>
      <c r="V135" s="307"/>
      <c r="W135" s="305"/>
      <c r="X135" s="305"/>
      <c r="Y135" s="305"/>
      <c r="Z135" s="78"/>
      <c r="AA135" s="306">
        <f>IF(COUNTIF(AA40:AA119,"K")=0,"",COUNTIF(AA40:AA119,"K"))</f>
        <v>1</v>
      </c>
      <c r="AB135" s="305"/>
      <c r="AC135" s="305"/>
      <c r="AD135" s="305"/>
      <c r="AE135" s="305"/>
      <c r="AF135" s="78"/>
      <c r="AG135" s="305">
        <f>IF(COUNTIF(AG40:AG119,"K")=0,"",COUNTIF(AG40:AG119,"K"))</f>
        <v>2</v>
      </c>
      <c r="AH135" s="305"/>
      <c r="AI135" s="305"/>
      <c r="AJ135" s="305"/>
      <c r="AK135" s="305"/>
      <c r="AL135" s="78"/>
      <c r="AM135" s="305">
        <f>IF(COUNTIF(AM40:AM119,"K")=0,"",COUNTIF(AM40:AM119,"K"))</f>
        <v>3</v>
      </c>
      <c r="AN135" s="305"/>
      <c r="AO135" s="305"/>
      <c r="AP135" s="305"/>
      <c r="AQ135" s="305"/>
      <c r="AR135" s="78"/>
      <c r="AS135" s="305">
        <f>IF(COUNTIF(AS40:AS119,"K")=0,"",COUNTIF(AS40:AS119,"K"))</f>
        <v>1</v>
      </c>
      <c r="AT135" s="305"/>
      <c r="AU135" s="305"/>
      <c r="AV135" s="305"/>
      <c r="AW135" s="305"/>
      <c r="AX135" s="78"/>
      <c r="AY135" s="306">
        <f>IF(COUNTIF(AY40:AY119,"K")=0,"",COUNTIF(AY40:AY119,"K"))</f>
        <v>2</v>
      </c>
      <c r="AZ135" s="308"/>
      <c r="BA135" s="309"/>
      <c r="BB135" s="309"/>
      <c r="BC135" s="309"/>
      <c r="BD135" s="310"/>
      <c r="BE135" s="311">
        <f t="shared" si="174"/>
        <v>5</v>
      </c>
      <c r="BF135" s="163"/>
      <c r="BG135" s="163"/>
    </row>
    <row r="136" spans="1:59" s="287" customFormat="1" ht="15.75" customHeight="1">
      <c r="A136" s="303"/>
      <c r="B136" s="255"/>
      <c r="C136" s="304" t="s">
        <v>316</v>
      </c>
      <c r="D136" s="72"/>
      <c r="E136" s="305"/>
      <c r="F136" s="305"/>
      <c r="G136" s="305"/>
      <c r="H136" s="78"/>
      <c r="I136" s="306" t="str">
        <f>IF(COUNTIF(I40:I119,"K(Z)")=0,"",(COUNTIF(I40:I119,"K(Z)")))</f>
        <v/>
      </c>
      <c r="J136" s="307"/>
      <c r="K136" s="305"/>
      <c r="L136" s="305"/>
      <c r="M136" s="305"/>
      <c r="N136" s="78"/>
      <c r="O136" s="306" t="str">
        <f>IF(COUNTIF(O40:O119,"K(Z)")=0,"",(COUNTIF(O40:O119,"K(Z)")))</f>
        <v/>
      </c>
      <c r="P136" s="305"/>
      <c r="Q136" s="305"/>
      <c r="R136" s="305"/>
      <c r="S136" s="305"/>
      <c r="T136" s="78"/>
      <c r="U136" s="72" t="str">
        <f>IF(COUNTIF(U40:U119,"K(Z)")=0,"",(COUNTIF(U40:U119,"K(Z)")))</f>
        <v/>
      </c>
      <c r="V136" s="307"/>
      <c r="W136" s="305"/>
      <c r="X136" s="305"/>
      <c r="Y136" s="305"/>
      <c r="Z136" s="78"/>
      <c r="AA136" s="306">
        <f>IF(COUNTIF(AA40:AA119,"K(Z)")=0,"",(COUNTIF(AA40:AA119,"K(Z)")))</f>
        <v>2</v>
      </c>
      <c r="AB136" s="305"/>
      <c r="AC136" s="305"/>
      <c r="AD136" s="305"/>
      <c r="AE136" s="305"/>
      <c r="AF136" s="78"/>
      <c r="AG136" s="305">
        <f>IF(COUNTIF(AG40:AG119,"K(Z)")=0,"",(COUNTIF(AG40:AG119,"K(Z)")))</f>
        <v>1</v>
      </c>
      <c r="AH136" s="305"/>
      <c r="AI136" s="305"/>
      <c r="AJ136" s="305"/>
      <c r="AK136" s="305"/>
      <c r="AL136" s="78"/>
      <c r="AM136" s="305">
        <f>IF(COUNTIF(AM40:AM119,"K(Z)")=0,"",(COUNTIF(AM40:AM119,"K(Z)")))</f>
        <v>1</v>
      </c>
      <c r="AN136" s="305"/>
      <c r="AO136" s="305"/>
      <c r="AP136" s="305"/>
      <c r="AQ136" s="305"/>
      <c r="AR136" s="78"/>
      <c r="AS136" s="305">
        <f>IF(COUNTIF(AS40:AS119,"K(Z)")=0,"",(COUNTIF(AS40:AS119,"K(Z)")))</f>
        <v>1</v>
      </c>
      <c r="AT136" s="305"/>
      <c r="AU136" s="305"/>
      <c r="AV136" s="305"/>
      <c r="AW136" s="305"/>
      <c r="AX136" s="78"/>
      <c r="AY136" s="306" t="str">
        <f>IF(COUNTIF(AY40:AY119,"K(Z)")=0,"",(COUNTIF(AY40:AY119,"K(Z)")))</f>
        <v/>
      </c>
      <c r="AZ136" s="308"/>
      <c r="BA136" s="309"/>
      <c r="BB136" s="309"/>
      <c r="BC136" s="309"/>
      <c r="BD136" s="310"/>
      <c r="BE136" s="311">
        <f t="shared" si="174"/>
        <v>3</v>
      </c>
      <c r="BF136" s="163"/>
      <c r="BG136" s="163"/>
    </row>
    <row r="137" spans="1:59" s="287" customFormat="1" ht="15.75" customHeight="1">
      <c r="A137" s="303"/>
      <c r="B137" s="255"/>
      <c r="C137" s="304" t="s">
        <v>317</v>
      </c>
      <c r="D137" s="72"/>
      <c r="E137" s="305"/>
      <c r="F137" s="305"/>
      <c r="G137" s="305"/>
      <c r="H137" s="78"/>
      <c r="I137" s="306" t="str">
        <f>IF(COUNTIF(I11:I119,"AV")=0,"",COUNTIF(I11:I119,"AV"))</f>
        <v/>
      </c>
      <c r="J137" s="307"/>
      <c r="K137" s="305"/>
      <c r="L137" s="305"/>
      <c r="M137" s="305"/>
      <c r="N137" s="78"/>
      <c r="O137" s="306" t="str">
        <f>IF(COUNTIF(O11:O119,"AV")=0,"",COUNTIF(O11:O119,"AV"))</f>
        <v/>
      </c>
      <c r="P137" s="305"/>
      <c r="Q137" s="305"/>
      <c r="R137" s="305"/>
      <c r="S137" s="305"/>
      <c r="T137" s="78"/>
      <c r="U137" s="72" t="str">
        <f>IF(COUNTIF(U11:U119,"AV")=0,"",COUNTIF(U11:U119,"AV"))</f>
        <v/>
      </c>
      <c r="V137" s="307"/>
      <c r="W137" s="305"/>
      <c r="X137" s="305"/>
      <c r="Y137" s="305"/>
      <c r="Z137" s="78"/>
      <c r="AA137" s="306" t="str">
        <f>IF(COUNTIF(AA11:AA119,"AV")=0,"",COUNTIF(AA11:AA119,"AV"))</f>
        <v/>
      </c>
      <c r="AB137" s="305"/>
      <c r="AC137" s="305"/>
      <c r="AD137" s="305"/>
      <c r="AE137" s="305"/>
      <c r="AF137" s="78"/>
      <c r="AG137" s="72" t="str">
        <f>IF(COUNTIF(AG11:AG119,"AV")=0,"",COUNTIF(AG11:AG119,"AV"))</f>
        <v/>
      </c>
      <c r="AH137" s="305"/>
      <c r="AI137" s="305"/>
      <c r="AJ137" s="305"/>
      <c r="AK137" s="305"/>
      <c r="AL137" s="78"/>
      <c r="AM137" s="72" t="str">
        <f>IF(COUNTIF(AM11:AM119,"AV")=0,"",COUNTIF(AM11:AM119,"AV"))</f>
        <v/>
      </c>
      <c r="AN137" s="305"/>
      <c r="AO137" s="305"/>
      <c r="AP137" s="305"/>
      <c r="AQ137" s="305"/>
      <c r="AR137" s="78"/>
      <c r="AS137" s="72" t="str">
        <f>IF(COUNTIF(AS11:AS119,"AV")=0,"",COUNTIF(AS11:AS119,"AV"))</f>
        <v/>
      </c>
      <c r="AT137" s="305"/>
      <c r="AU137" s="305"/>
      <c r="AV137" s="305"/>
      <c r="AW137" s="305"/>
      <c r="AX137" s="78"/>
      <c r="AY137" s="72" t="str">
        <f>IF(COUNTIF(AY11:AY119,"AV")=0,"",COUNTIF(AY11:AY119,"AV"))</f>
        <v/>
      </c>
      <c r="AZ137" s="308"/>
      <c r="BA137" s="309"/>
      <c r="BB137" s="309"/>
      <c r="BC137" s="309"/>
      <c r="BD137" s="310"/>
      <c r="BE137" s="311" t="str">
        <f t="shared" si="174"/>
        <v/>
      </c>
      <c r="BF137" s="163"/>
      <c r="BG137" s="163"/>
    </row>
    <row r="138" spans="1:59" s="287" customFormat="1" ht="15.75" customHeight="1">
      <c r="A138" s="303"/>
      <c r="B138" s="255"/>
      <c r="C138" s="304" t="s">
        <v>318</v>
      </c>
      <c r="D138" s="72"/>
      <c r="E138" s="305"/>
      <c r="F138" s="305"/>
      <c r="G138" s="305"/>
      <c r="H138" s="78"/>
      <c r="I138" s="306" t="str">
        <f>IF(COUNTIF(I11:I119,"KO")=0,"",COUNTIF(I11:I119,"KO"))</f>
        <v/>
      </c>
      <c r="J138" s="307"/>
      <c r="K138" s="305"/>
      <c r="L138" s="305"/>
      <c r="M138" s="305"/>
      <c r="N138" s="78"/>
      <c r="O138" s="306" t="str">
        <f>IF(COUNTIF(O11:O119,"KO")=0,"",COUNTIF(O11:O119,"KO"))</f>
        <v/>
      </c>
      <c r="P138" s="305"/>
      <c r="Q138" s="305"/>
      <c r="R138" s="305"/>
      <c r="S138" s="305"/>
      <c r="T138" s="78"/>
      <c r="U138" s="72" t="str">
        <f>IF(COUNTIF(U11:U119,"KO")=0,"",COUNTIF(U11:U119,"KO"))</f>
        <v/>
      </c>
      <c r="V138" s="307"/>
      <c r="W138" s="305"/>
      <c r="X138" s="305"/>
      <c r="Y138" s="305"/>
      <c r="Z138" s="78"/>
      <c r="AA138" s="306" t="str">
        <f>IF(COUNTIF(AA11:AA119,"KO")=0,"",COUNTIF(AA11:AA119,"KO"))</f>
        <v/>
      </c>
      <c r="AB138" s="305"/>
      <c r="AC138" s="305"/>
      <c r="AD138" s="305"/>
      <c r="AE138" s="305"/>
      <c r="AF138" s="78"/>
      <c r="AG138" s="72" t="str">
        <f>IF(COUNTIF(AG11:AG119,"KO")=0,"",COUNTIF(AG11:AG119,"KO"))</f>
        <v/>
      </c>
      <c r="AH138" s="305"/>
      <c r="AI138" s="305"/>
      <c r="AJ138" s="305"/>
      <c r="AK138" s="305"/>
      <c r="AL138" s="78"/>
      <c r="AM138" s="72" t="str">
        <f>IF(COUNTIF(AM11:AM119,"KO")=0,"",COUNTIF(AM11:AM119,"KO"))</f>
        <v/>
      </c>
      <c r="AN138" s="305"/>
      <c r="AO138" s="305"/>
      <c r="AP138" s="305"/>
      <c r="AQ138" s="305"/>
      <c r="AR138" s="78"/>
      <c r="AS138" s="72" t="str">
        <f>IF(COUNTIF(AS11:AS119,"KO")=0,"",COUNTIF(AS11:AS119,"KO"))</f>
        <v/>
      </c>
      <c r="AT138" s="305"/>
      <c r="AU138" s="305"/>
      <c r="AV138" s="305"/>
      <c r="AW138" s="305"/>
      <c r="AX138" s="78"/>
      <c r="AY138" s="72" t="str">
        <f>IF(COUNTIF(AY11:AY119,"KO")=0,"",COUNTIF(AY11:AY119,"KO"))</f>
        <v/>
      </c>
      <c r="AZ138" s="308"/>
      <c r="BA138" s="309"/>
      <c r="BB138" s="309"/>
      <c r="BC138" s="309"/>
      <c r="BD138" s="310"/>
      <c r="BE138" s="311" t="str">
        <f t="shared" si="174"/>
        <v/>
      </c>
      <c r="BF138" s="163"/>
      <c r="BG138" s="163"/>
    </row>
    <row r="139" spans="1:59" s="287" customFormat="1" ht="15.75" customHeight="1">
      <c r="A139" s="303"/>
      <c r="B139" s="248"/>
      <c r="C139" s="248" t="s">
        <v>319</v>
      </c>
      <c r="D139" s="312"/>
      <c r="E139" s="313"/>
      <c r="F139" s="313"/>
      <c r="G139" s="313"/>
      <c r="H139" s="314"/>
      <c r="I139" s="306">
        <f>IF(COUNTIF(I11:I119,"S")=0,"",COUNTIF(I11:I119,"S"))</f>
        <v>1</v>
      </c>
      <c r="J139" s="315"/>
      <c r="K139" s="313"/>
      <c r="L139" s="313"/>
      <c r="M139" s="313"/>
      <c r="N139" s="314"/>
      <c r="O139" s="306" t="str">
        <f>IF(COUNTIF(O11:O119,"S")=0,"",COUNTIF(O11:O119,"S"))</f>
        <v/>
      </c>
      <c r="P139" s="313"/>
      <c r="Q139" s="313"/>
      <c r="R139" s="313"/>
      <c r="S139" s="313"/>
      <c r="T139" s="314"/>
      <c r="U139" s="72" t="str">
        <f>IF(COUNTIF(U11:U119,"S")=0,"",COUNTIF(U11:U119,"S"))</f>
        <v/>
      </c>
      <c r="V139" s="315"/>
      <c r="W139" s="313"/>
      <c r="X139" s="313"/>
      <c r="Y139" s="313"/>
      <c r="Z139" s="314"/>
      <c r="AA139" s="306" t="str">
        <f>IF(COUNTIF(AA11:AA119,"S")=0,"",COUNTIF(AA11:AA119,"S"))</f>
        <v/>
      </c>
      <c r="AB139" s="313"/>
      <c r="AC139" s="313"/>
      <c r="AD139" s="313"/>
      <c r="AE139" s="313"/>
      <c r="AF139" s="314"/>
      <c r="AG139" s="72" t="str">
        <f>IF(COUNTIF(AG11:AG119,"S")=0,"",COUNTIF(AG11:AG119,"S"))</f>
        <v/>
      </c>
      <c r="AH139" s="313"/>
      <c r="AI139" s="313"/>
      <c r="AJ139" s="313"/>
      <c r="AK139" s="313"/>
      <c r="AL139" s="314"/>
      <c r="AM139" s="72" t="str">
        <f>IF(COUNTIF(AM11:AM119,"S")=0,"",COUNTIF(AM11:AM119,"S"))</f>
        <v/>
      </c>
      <c r="AN139" s="313"/>
      <c r="AO139" s="313"/>
      <c r="AP139" s="313"/>
      <c r="AQ139" s="313"/>
      <c r="AR139" s="314"/>
      <c r="AS139" s="72" t="str">
        <f>IF(COUNTIF(AS11:AS119,"S")=0,"",COUNTIF(AS11:AS119,"S"))</f>
        <v/>
      </c>
      <c r="AT139" s="313"/>
      <c r="AU139" s="313"/>
      <c r="AV139" s="313"/>
      <c r="AW139" s="313"/>
      <c r="AX139" s="314"/>
      <c r="AY139" s="72" t="str">
        <f>IF(COUNTIF(AY11:AY119,"S")=0,"",COUNTIF(AY11:AY119,"S"))</f>
        <v/>
      </c>
      <c r="AZ139" s="308"/>
      <c r="BA139" s="309"/>
      <c r="BB139" s="309"/>
      <c r="BC139" s="309"/>
      <c r="BD139" s="310"/>
      <c r="BE139" s="311">
        <f t="shared" si="174"/>
        <v>1</v>
      </c>
      <c r="BF139" s="163"/>
      <c r="BG139" s="163"/>
    </row>
    <row r="140" spans="1:59" s="287" customFormat="1" ht="15.75" customHeight="1">
      <c r="A140" s="303"/>
      <c r="B140" s="248"/>
      <c r="C140" s="248" t="s">
        <v>320</v>
      </c>
      <c r="D140" s="312"/>
      <c r="E140" s="313"/>
      <c r="F140" s="313"/>
      <c r="G140" s="313"/>
      <c r="H140" s="314"/>
      <c r="I140" s="306" t="str">
        <f>IF(COUNTIF(I11:I119,"Z")=0,"",COUNTIF(I11:I119,"Z"))</f>
        <v/>
      </c>
      <c r="J140" s="315"/>
      <c r="K140" s="313"/>
      <c r="L140" s="313"/>
      <c r="M140" s="313"/>
      <c r="N140" s="314"/>
      <c r="O140" s="306" t="str">
        <f>IF(COUNTIF(O11:O119,"Z")=0,"",COUNTIF(O11:O119,"Z"))</f>
        <v/>
      </c>
      <c r="P140" s="313"/>
      <c r="Q140" s="313"/>
      <c r="R140" s="313"/>
      <c r="S140" s="313"/>
      <c r="T140" s="314"/>
      <c r="U140" s="72" t="str">
        <f>IF(COUNTIF(U11:U119,"Z")=0,"",COUNTIF(U11:U119,"Z"))</f>
        <v/>
      </c>
      <c r="V140" s="315"/>
      <c r="W140" s="313"/>
      <c r="X140" s="313"/>
      <c r="Y140" s="313"/>
      <c r="Z140" s="314"/>
      <c r="AA140" s="306" t="str">
        <f>IF(COUNTIF(AA11:AA119,"Z")=0,"",COUNTIF(AA11:AA119,"Z"))</f>
        <v/>
      </c>
      <c r="AB140" s="313"/>
      <c r="AC140" s="313"/>
      <c r="AD140" s="313"/>
      <c r="AE140" s="313"/>
      <c r="AF140" s="314"/>
      <c r="AG140" s="72" t="str">
        <f>IF(COUNTIF(AG11:AG119,"Z")=0,"",COUNTIF(AG11:AG119,"Z"))</f>
        <v/>
      </c>
      <c r="AH140" s="313"/>
      <c r="AI140" s="313"/>
      <c r="AJ140" s="313"/>
      <c r="AK140" s="313"/>
      <c r="AL140" s="314"/>
      <c r="AM140" s="72" t="str">
        <f>IF(COUNTIF(AM11:AM119,"Z")=0,"",COUNTIF(AM11:AM119,"Z"))</f>
        <v/>
      </c>
      <c r="AN140" s="313"/>
      <c r="AO140" s="313"/>
      <c r="AP140" s="313"/>
      <c r="AQ140" s="313"/>
      <c r="AR140" s="314"/>
      <c r="AS140" s="72" t="str">
        <f>IF(COUNTIF(AS11:AS119,"Z")=0,"",COUNTIF(AS11:AS119,"Z"))</f>
        <v/>
      </c>
      <c r="AT140" s="313"/>
      <c r="AU140" s="313"/>
      <c r="AV140" s="313"/>
      <c r="AW140" s="313"/>
      <c r="AX140" s="314"/>
      <c r="AY140" s="72">
        <f>IF(COUNTIF(AY11:AY119,"Z")=0,"",COUNTIF(AY11:AY119,"Z"))</f>
        <v>2</v>
      </c>
      <c r="AZ140" s="308"/>
      <c r="BA140" s="309"/>
      <c r="BB140" s="309"/>
      <c r="BC140" s="309"/>
      <c r="BD140" s="310"/>
      <c r="BE140" s="311" t="str">
        <f t="shared" si="174"/>
        <v/>
      </c>
      <c r="BF140" s="163"/>
      <c r="BG140" s="163"/>
    </row>
    <row r="141" spans="1:59" s="287" customFormat="1" ht="15.75" customHeight="1" thickBot="1">
      <c r="A141" s="303"/>
      <c r="B141" s="248"/>
      <c r="C141" s="316" t="s">
        <v>321</v>
      </c>
      <c r="D141" s="312"/>
      <c r="E141" s="313"/>
      <c r="F141" s="313"/>
      <c r="G141" s="313"/>
      <c r="H141" s="314"/>
      <c r="I141" s="317">
        <f>IF(SUM(I128:I140)=0,"",SUM(I128:I140))</f>
        <v>7</v>
      </c>
      <c r="J141" s="318"/>
      <c r="K141" s="318"/>
      <c r="L141" s="318"/>
      <c r="M141" s="318"/>
      <c r="N141" s="319"/>
      <c r="O141" s="317">
        <f>IF(SUM(O128:O140)=0,"",SUM(O128:O140))</f>
        <v>11</v>
      </c>
      <c r="P141" s="318"/>
      <c r="Q141" s="318"/>
      <c r="R141" s="318"/>
      <c r="S141" s="318"/>
      <c r="T141" s="319"/>
      <c r="U141" s="317">
        <f>IF(SUM(U128:U140)=0,"",SUM(U128:U140))</f>
        <v>10</v>
      </c>
      <c r="V141" s="318"/>
      <c r="W141" s="318"/>
      <c r="X141" s="318"/>
      <c r="Y141" s="318"/>
      <c r="Z141" s="319"/>
      <c r="AA141" s="317">
        <f>IF(SUM(AA128:AA140)=0,"",SUM(AA128:AA140))</f>
        <v>11</v>
      </c>
      <c r="AB141" s="318"/>
      <c r="AC141" s="318"/>
      <c r="AD141" s="318"/>
      <c r="AE141" s="318"/>
      <c r="AF141" s="319"/>
      <c r="AG141" s="320">
        <f>IF(SUM(AG128:AG140)=0,"",SUM(AG128:AG140))</f>
        <v>8</v>
      </c>
      <c r="AH141" s="318"/>
      <c r="AI141" s="318"/>
      <c r="AJ141" s="318"/>
      <c r="AK141" s="318"/>
      <c r="AL141" s="319"/>
      <c r="AM141" s="320">
        <f>IF(SUM(AM128:AM140)=0,"",SUM(AM128:AM140))</f>
        <v>9</v>
      </c>
      <c r="AN141" s="318"/>
      <c r="AO141" s="318"/>
      <c r="AP141" s="318"/>
      <c r="AQ141" s="318"/>
      <c r="AR141" s="319"/>
      <c r="AS141" s="320">
        <f>IF(SUM(AS128:AS140)=0,"",SUM(AS128:AS140))</f>
        <v>8</v>
      </c>
      <c r="AT141" s="318"/>
      <c r="AU141" s="318"/>
      <c r="AV141" s="318"/>
      <c r="AW141" s="318"/>
      <c r="AX141" s="319"/>
      <c r="AY141" s="320">
        <f>IF(SUM(AY128:AY140)=0,"",SUM(AY128:AY140))</f>
        <v>11</v>
      </c>
      <c r="AZ141" s="321"/>
      <c r="BA141" s="322"/>
      <c r="BB141" s="322"/>
      <c r="BC141" s="322"/>
      <c r="BD141" s="323"/>
      <c r="BE141" s="324">
        <f>IF(SUM(D141:AG141)=0,"",SUM(D141:AY141))</f>
        <v>75</v>
      </c>
      <c r="BF141" s="163"/>
      <c r="BG141" s="163"/>
    </row>
    <row r="142" spans="1:59" s="287" customFormat="1" ht="15.75" customHeight="1">
      <c r="A142" s="325" t="s">
        <v>322</v>
      </c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  <c r="AE142" s="326"/>
      <c r="AF142" s="326"/>
      <c r="AG142" s="327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9"/>
      <c r="BA142" s="329"/>
      <c r="BB142" s="329"/>
      <c r="BC142" s="329"/>
      <c r="BD142" s="329"/>
      <c r="BE142" s="329"/>
    </row>
    <row r="143" spans="1:59" s="287" customFormat="1" ht="15.75" customHeight="1">
      <c r="A143" s="330" t="s">
        <v>323</v>
      </c>
      <c r="B143" s="331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2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29"/>
      <c r="BA143" s="329"/>
      <c r="BB143" s="329"/>
      <c r="BC143" s="329"/>
      <c r="BD143" s="329"/>
      <c r="BE143" s="329"/>
    </row>
    <row r="144" spans="1:59" s="287" customFormat="1" ht="15.75" customHeight="1">
      <c r="A144" s="330" t="s">
        <v>324</v>
      </c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2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</row>
    <row r="145" spans="1:51" s="287" customFormat="1" ht="15.75" customHeight="1">
      <c r="A145" s="330" t="s">
        <v>325</v>
      </c>
      <c r="B145" s="331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2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</row>
    <row r="146" spans="1:51" s="287" customFormat="1" ht="15.75" customHeight="1" thickBot="1">
      <c r="A146" s="334" t="s">
        <v>326</v>
      </c>
      <c r="B146" s="335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6"/>
      <c r="AH146" s="333"/>
      <c r="AI146" s="333"/>
      <c r="AJ146" s="333"/>
      <c r="AK146" s="333"/>
      <c r="AL146" s="333"/>
      <c r="AM146" s="333"/>
      <c r="AN146" s="333"/>
      <c r="AO146" s="333"/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3"/>
    </row>
    <row r="147" spans="1:51" s="287" customFormat="1" ht="15.75" customHeight="1" thickTop="1">
      <c r="A147" s="337"/>
      <c r="B147" s="338"/>
      <c r="C147" s="338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39"/>
    </row>
    <row r="148" spans="1:51" s="287" customFormat="1" ht="15.75" customHeight="1">
      <c r="A148" s="337"/>
      <c r="B148" s="338"/>
      <c r="C148" s="338"/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339"/>
      <c r="AX148" s="339"/>
      <c r="AY148" s="339"/>
    </row>
    <row r="149" spans="1:51" s="287" customFormat="1" ht="15.75" customHeight="1">
      <c r="A149" s="337"/>
      <c r="B149" s="338"/>
      <c r="C149" s="338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</row>
    <row r="150" spans="1:51" s="287" customFormat="1" ht="15.75" customHeight="1">
      <c r="A150" s="337"/>
      <c r="B150" s="338"/>
      <c r="C150" s="338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</row>
    <row r="151" spans="1:51" s="287" customFormat="1" ht="15.75" customHeight="1">
      <c r="A151" s="337"/>
      <c r="B151" s="340"/>
      <c r="C151" s="340"/>
    </row>
    <row r="152" spans="1:51" s="287" customFormat="1" ht="15.75" customHeight="1">
      <c r="A152" s="337"/>
      <c r="B152" s="340"/>
      <c r="C152" s="340"/>
    </row>
    <row r="153" spans="1:51" s="287" customFormat="1" ht="15.75" customHeight="1">
      <c r="A153" s="337"/>
      <c r="B153" s="340"/>
      <c r="C153" s="340"/>
    </row>
    <row r="154" spans="1:51" s="287" customFormat="1" ht="15.75" customHeight="1">
      <c r="A154" s="337"/>
      <c r="B154" s="340"/>
      <c r="C154" s="340"/>
    </row>
    <row r="155" spans="1:51" s="287" customFormat="1" ht="15.75" customHeight="1">
      <c r="A155" s="337"/>
      <c r="B155" s="340"/>
      <c r="C155" s="340"/>
    </row>
    <row r="156" spans="1:51" s="287" customFormat="1" ht="15.75" customHeight="1">
      <c r="A156" s="337"/>
      <c r="B156" s="340"/>
      <c r="C156" s="340"/>
    </row>
    <row r="157" spans="1:51" s="287" customFormat="1" ht="15.75" customHeight="1">
      <c r="A157" s="337"/>
      <c r="B157" s="340"/>
      <c r="C157" s="340"/>
    </row>
    <row r="158" spans="1:51" s="287" customFormat="1" ht="15.75" customHeight="1">
      <c r="A158" s="337"/>
      <c r="B158" s="340"/>
      <c r="C158" s="340"/>
    </row>
    <row r="159" spans="1:51" s="287" customFormat="1" ht="15.75" customHeight="1">
      <c r="A159" s="337"/>
      <c r="B159" s="340"/>
      <c r="C159" s="340"/>
    </row>
    <row r="160" spans="1:51" s="287" customFormat="1" ht="15.75" customHeight="1">
      <c r="A160" s="337"/>
      <c r="B160" s="340"/>
      <c r="C160" s="340"/>
    </row>
    <row r="161" spans="1:3" s="287" customFormat="1" ht="15.75" customHeight="1">
      <c r="A161" s="337"/>
      <c r="B161" s="340"/>
      <c r="C161" s="340"/>
    </row>
    <row r="162" spans="1:3" s="287" customFormat="1" ht="15.75" customHeight="1">
      <c r="A162" s="337"/>
      <c r="B162" s="340"/>
      <c r="C162" s="340"/>
    </row>
    <row r="163" spans="1:3" s="287" customFormat="1" ht="15.75" customHeight="1">
      <c r="A163" s="337"/>
      <c r="B163" s="340"/>
      <c r="C163" s="340"/>
    </row>
    <row r="164" spans="1:3" s="287" customFormat="1" ht="15.75" customHeight="1">
      <c r="A164" s="337"/>
      <c r="B164" s="340"/>
      <c r="C164" s="340"/>
    </row>
    <row r="165" spans="1:3" s="287" customFormat="1" ht="15.75" customHeight="1">
      <c r="A165" s="337"/>
      <c r="B165" s="340"/>
      <c r="C165" s="340"/>
    </row>
    <row r="166" spans="1:3" s="287" customFormat="1" ht="15.75" customHeight="1">
      <c r="A166" s="337"/>
      <c r="B166" s="340"/>
      <c r="C166" s="340"/>
    </row>
    <row r="167" spans="1:3" s="287" customFormat="1" ht="15.75" customHeight="1">
      <c r="A167" s="337"/>
      <c r="B167" s="340"/>
      <c r="C167" s="340"/>
    </row>
    <row r="168" spans="1:3" s="287" customFormat="1" ht="15.75" customHeight="1">
      <c r="A168" s="337"/>
      <c r="B168" s="340"/>
      <c r="C168" s="340"/>
    </row>
    <row r="169" spans="1:3" s="287" customFormat="1" ht="15.75" customHeight="1">
      <c r="A169" s="337"/>
      <c r="B169" s="340"/>
      <c r="C169" s="340"/>
    </row>
    <row r="170" spans="1:3" s="287" customFormat="1" ht="15.75" customHeight="1">
      <c r="A170" s="337"/>
      <c r="B170" s="340"/>
      <c r="C170" s="340"/>
    </row>
    <row r="171" spans="1:3" s="287" customFormat="1" ht="15.75" customHeight="1">
      <c r="A171" s="337"/>
      <c r="B171" s="340"/>
      <c r="C171" s="340"/>
    </row>
    <row r="172" spans="1:3" s="287" customFormat="1" ht="15.75" customHeight="1">
      <c r="A172" s="337"/>
      <c r="B172" s="340"/>
      <c r="C172" s="340"/>
    </row>
    <row r="173" spans="1:3" s="287" customFormat="1" ht="15.75" customHeight="1">
      <c r="A173" s="337"/>
      <c r="B173" s="340"/>
      <c r="C173" s="340"/>
    </row>
    <row r="174" spans="1:3" s="287" customFormat="1" ht="15.75" customHeight="1">
      <c r="A174" s="337"/>
      <c r="B174" s="340"/>
      <c r="C174" s="340"/>
    </row>
    <row r="175" spans="1:3" s="287" customFormat="1" ht="15.75" customHeight="1">
      <c r="A175" s="337"/>
      <c r="B175" s="340"/>
      <c r="C175" s="340"/>
    </row>
    <row r="176" spans="1:3" s="287" customFormat="1" ht="15.75" customHeight="1">
      <c r="A176" s="337"/>
      <c r="B176" s="340"/>
      <c r="C176" s="340"/>
    </row>
    <row r="177" spans="1:3" s="287" customFormat="1" ht="15.75" customHeight="1">
      <c r="A177" s="337"/>
      <c r="B177" s="340"/>
      <c r="C177" s="340"/>
    </row>
    <row r="178" spans="1:3" s="287" customFormat="1" ht="15.75" customHeight="1">
      <c r="A178" s="337"/>
      <c r="B178" s="340"/>
      <c r="C178" s="340"/>
    </row>
    <row r="179" spans="1:3" s="287" customFormat="1" ht="15.75" customHeight="1">
      <c r="A179" s="337"/>
      <c r="B179" s="340"/>
      <c r="C179" s="340"/>
    </row>
    <row r="180" spans="1:3" s="287" customFormat="1" ht="15.75" customHeight="1">
      <c r="A180" s="337"/>
      <c r="B180" s="340"/>
      <c r="C180" s="340"/>
    </row>
    <row r="181" spans="1:3" s="287" customFormat="1" ht="15.75" customHeight="1">
      <c r="A181" s="337"/>
      <c r="B181" s="340"/>
      <c r="C181" s="340"/>
    </row>
    <row r="182" spans="1:3" s="287" customFormat="1" ht="15.75" customHeight="1">
      <c r="A182" s="337"/>
      <c r="B182" s="340"/>
      <c r="C182" s="340"/>
    </row>
    <row r="183" spans="1:3" s="287" customFormat="1" ht="15.75" customHeight="1">
      <c r="A183" s="337"/>
      <c r="B183" s="340"/>
      <c r="C183" s="340"/>
    </row>
    <row r="184" spans="1:3" s="287" customFormat="1" ht="15.75" customHeight="1">
      <c r="A184" s="337"/>
      <c r="B184" s="340"/>
      <c r="C184" s="340"/>
    </row>
    <row r="185" spans="1:3" s="287" customFormat="1" ht="15.75" customHeight="1">
      <c r="A185" s="337"/>
      <c r="B185" s="340"/>
      <c r="C185" s="340"/>
    </row>
    <row r="186" spans="1:3" s="287" customFormat="1" ht="15.75" customHeight="1">
      <c r="A186" s="337"/>
      <c r="B186" s="340"/>
      <c r="C186" s="340"/>
    </row>
    <row r="187" spans="1:3" s="287" customFormat="1" ht="15.75" customHeight="1">
      <c r="A187" s="337"/>
      <c r="B187" s="340"/>
      <c r="C187" s="340"/>
    </row>
    <row r="188" spans="1:3" s="287" customFormat="1" ht="15.75" customHeight="1">
      <c r="A188" s="337"/>
      <c r="B188" s="340"/>
      <c r="C188" s="340"/>
    </row>
    <row r="189" spans="1:3" s="287" customFormat="1" ht="15.75" customHeight="1">
      <c r="A189" s="337"/>
      <c r="B189" s="340"/>
      <c r="C189" s="340"/>
    </row>
    <row r="190" spans="1:3" s="287" customFormat="1" ht="15.75" customHeight="1">
      <c r="A190" s="337"/>
      <c r="B190" s="340"/>
      <c r="C190" s="340"/>
    </row>
    <row r="191" spans="1:3" s="287" customFormat="1" ht="15.75" customHeight="1">
      <c r="A191" s="337"/>
      <c r="B191" s="340"/>
      <c r="C191" s="340"/>
    </row>
    <row r="192" spans="1:3" s="287" customFormat="1" ht="15.75" customHeight="1">
      <c r="A192" s="337"/>
      <c r="B192" s="340"/>
      <c r="C192" s="340"/>
    </row>
    <row r="193" spans="1:3" s="287" customFormat="1" ht="15.75" customHeight="1">
      <c r="A193" s="337"/>
      <c r="B193" s="340"/>
      <c r="C193" s="340"/>
    </row>
    <row r="194" spans="1:3" s="287" customFormat="1" ht="15.75" customHeight="1">
      <c r="A194" s="337"/>
      <c r="B194" s="340"/>
      <c r="C194" s="340"/>
    </row>
    <row r="195" spans="1:3" s="287" customFormat="1" ht="15.75" customHeight="1">
      <c r="A195" s="337"/>
      <c r="B195" s="340"/>
      <c r="C195" s="340"/>
    </row>
    <row r="196" spans="1:3" s="287" customFormat="1" ht="15.75" customHeight="1">
      <c r="A196" s="337"/>
      <c r="B196" s="340"/>
      <c r="C196" s="340"/>
    </row>
    <row r="197" spans="1:3" s="287" customFormat="1" ht="15.75" customHeight="1">
      <c r="A197" s="337"/>
      <c r="B197" s="340"/>
      <c r="C197" s="340"/>
    </row>
    <row r="198" spans="1:3" s="287" customFormat="1" ht="15.75" customHeight="1">
      <c r="A198" s="337"/>
      <c r="B198" s="340"/>
      <c r="C198" s="340"/>
    </row>
    <row r="199" spans="1:3" s="287" customFormat="1" ht="15.75" customHeight="1">
      <c r="A199" s="337"/>
      <c r="B199" s="340"/>
      <c r="C199" s="340"/>
    </row>
    <row r="200" spans="1:3" s="287" customFormat="1" ht="15.75" customHeight="1">
      <c r="A200" s="337"/>
      <c r="B200" s="340"/>
      <c r="C200" s="340"/>
    </row>
    <row r="201" spans="1:3" s="287" customFormat="1" ht="15.75" customHeight="1">
      <c r="A201" s="337"/>
      <c r="B201" s="340"/>
      <c r="C201" s="340"/>
    </row>
    <row r="202" spans="1:3" s="287" customFormat="1" ht="15.75" customHeight="1">
      <c r="A202" s="337"/>
      <c r="B202" s="340"/>
      <c r="C202" s="340"/>
    </row>
    <row r="203" spans="1:3" s="287" customFormat="1" ht="15.75" customHeight="1">
      <c r="A203" s="337"/>
      <c r="B203" s="340"/>
      <c r="C203" s="340"/>
    </row>
    <row r="204" spans="1:3" s="287" customFormat="1" ht="15.75" customHeight="1">
      <c r="A204" s="337"/>
      <c r="B204" s="340"/>
      <c r="C204" s="340"/>
    </row>
    <row r="205" spans="1:3" s="287" customFormat="1" ht="15.75" customHeight="1">
      <c r="A205" s="337"/>
      <c r="B205" s="340"/>
      <c r="C205" s="340"/>
    </row>
    <row r="206" spans="1:3" s="287" customFormat="1" ht="15.75" customHeight="1">
      <c r="A206" s="337"/>
      <c r="B206" s="340"/>
      <c r="C206" s="340"/>
    </row>
    <row r="207" spans="1:3" s="287" customFormat="1" ht="15.75" customHeight="1">
      <c r="A207" s="337"/>
      <c r="B207" s="341"/>
      <c r="C207" s="341"/>
    </row>
    <row r="208" spans="1:3" s="287" customFormat="1" ht="15.75" customHeight="1">
      <c r="A208" s="337"/>
      <c r="B208" s="341"/>
      <c r="C208" s="341"/>
    </row>
    <row r="209" spans="1:3" s="287" customFormat="1" ht="15.75" customHeight="1">
      <c r="A209" s="337"/>
      <c r="B209" s="341"/>
      <c r="C209" s="341"/>
    </row>
    <row r="210" spans="1:3" s="287" customFormat="1" ht="15.75" customHeight="1">
      <c r="A210" s="337"/>
      <c r="B210" s="341"/>
      <c r="C210" s="341"/>
    </row>
    <row r="211" spans="1:3" s="287" customFormat="1" ht="15.75" customHeight="1">
      <c r="A211" s="337"/>
      <c r="B211" s="341"/>
      <c r="C211" s="341"/>
    </row>
    <row r="212" spans="1:3" s="287" customFormat="1" ht="15.75" customHeight="1">
      <c r="A212" s="337"/>
      <c r="B212" s="341"/>
      <c r="C212" s="341"/>
    </row>
    <row r="213" spans="1:3" s="287" customFormat="1" ht="15.75" customHeight="1">
      <c r="A213" s="337"/>
      <c r="B213" s="341"/>
      <c r="C213" s="341"/>
    </row>
    <row r="214" spans="1:3" s="287" customFormat="1" ht="15.75" customHeight="1">
      <c r="A214" s="337"/>
      <c r="B214" s="341"/>
      <c r="C214" s="341"/>
    </row>
    <row r="215" spans="1:3" s="287" customFormat="1" ht="15.75" customHeight="1">
      <c r="A215" s="337"/>
      <c r="B215" s="341"/>
      <c r="C215" s="341"/>
    </row>
    <row r="216" spans="1:3" ht="15.75" customHeight="1">
      <c r="A216" s="342"/>
      <c r="B216" s="343"/>
      <c r="C216" s="343"/>
    </row>
    <row r="217" spans="1:3" ht="15.75" customHeight="1">
      <c r="A217" s="342"/>
      <c r="B217" s="343"/>
      <c r="C217" s="343"/>
    </row>
    <row r="218" spans="1:3" ht="15.75" customHeight="1">
      <c r="A218" s="342"/>
      <c r="B218" s="343"/>
      <c r="C218" s="343"/>
    </row>
    <row r="219" spans="1:3" ht="15.75" customHeight="1">
      <c r="A219" s="342"/>
      <c r="B219" s="343"/>
      <c r="C219" s="343"/>
    </row>
    <row r="220" spans="1:3" ht="15.75" customHeight="1">
      <c r="A220" s="342"/>
      <c r="B220" s="343"/>
      <c r="C220" s="343"/>
    </row>
    <row r="221" spans="1:3" ht="15.75" customHeight="1">
      <c r="A221" s="342"/>
      <c r="B221" s="343"/>
      <c r="C221" s="343"/>
    </row>
    <row r="222" spans="1:3" ht="15.75" customHeight="1">
      <c r="A222" s="342"/>
      <c r="B222" s="343"/>
      <c r="C222" s="343"/>
    </row>
    <row r="223" spans="1:3" ht="15.75" customHeight="1">
      <c r="A223" s="342"/>
      <c r="B223" s="343"/>
      <c r="C223" s="343"/>
    </row>
    <row r="224" spans="1:3" ht="15.75" customHeight="1">
      <c r="A224" s="342"/>
      <c r="B224" s="343"/>
      <c r="C224" s="343"/>
    </row>
    <row r="225" spans="1:3" ht="15.75" customHeight="1">
      <c r="A225" s="342"/>
      <c r="B225" s="343"/>
      <c r="C225" s="343"/>
    </row>
    <row r="226" spans="1:3" ht="15.75" customHeight="1">
      <c r="A226" s="342"/>
      <c r="B226" s="343"/>
      <c r="C226" s="343"/>
    </row>
    <row r="227" spans="1:3" ht="15.75" customHeight="1">
      <c r="A227" s="342"/>
      <c r="B227" s="343"/>
      <c r="C227" s="343"/>
    </row>
    <row r="228" spans="1:3" ht="15.75" customHeight="1">
      <c r="A228" s="342"/>
      <c r="B228" s="343"/>
      <c r="C228" s="343"/>
    </row>
    <row r="229" spans="1:3" ht="15.75" customHeight="1">
      <c r="A229" s="342"/>
      <c r="B229" s="343"/>
      <c r="C229" s="343"/>
    </row>
    <row r="230" spans="1:3" ht="15.75" customHeight="1">
      <c r="A230" s="342"/>
      <c r="B230" s="343"/>
      <c r="C230" s="343"/>
    </row>
    <row r="231" spans="1:3" ht="15.75" customHeight="1">
      <c r="A231" s="342"/>
      <c r="B231" s="343"/>
      <c r="C231" s="343"/>
    </row>
    <row r="232" spans="1:3" ht="15.75" customHeight="1">
      <c r="A232" s="342"/>
      <c r="B232" s="343"/>
      <c r="C232" s="343"/>
    </row>
    <row r="233" spans="1:3" ht="15.75" customHeight="1">
      <c r="A233" s="342"/>
      <c r="B233" s="343"/>
      <c r="C233" s="343"/>
    </row>
    <row r="234" spans="1:3" ht="15.75" customHeight="1">
      <c r="A234" s="342"/>
      <c r="B234" s="343"/>
      <c r="C234" s="343"/>
    </row>
    <row r="235" spans="1:3" ht="15.75" customHeight="1">
      <c r="A235" s="342"/>
      <c r="B235" s="343"/>
      <c r="C235" s="343"/>
    </row>
    <row r="236" spans="1:3" ht="15.75" customHeight="1">
      <c r="A236" s="342"/>
      <c r="B236" s="343"/>
      <c r="C236" s="343"/>
    </row>
    <row r="237" spans="1:3" ht="15.75" customHeight="1">
      <c r="A237" s="342"/>
      <c r="B237" s="343"/>
      <c r="C237" s="343"/>
    </row>
    <row r="238" spans="1:3" ht="15.75" customHeight="1">
      <c r="A238" s="342"/>
      <c r="B238" s="343"/>
      <c r="C238" s="343"/>
    </row>
    <row r="239" spans="1:3" ht="15.75" customHeight="1">
      <c r="A239" s="342"/>
      <c r="B239" s="343"/>
      <c r="C239" s="343"/>
    </row>
    <row r="240" spans="1:3" ht="15.75" customHeight="1">
      <c r="A240" s="342"/>
      <c r="B240" s="343"/>
      <c r="C240" s="343"/>
    </row>
    <row r="241" spans="1:3" ht="15.75" customHeight="1">
      <c r="A241" s="342"/>
      <c r="B241" s="343"/>
      <c r="C241" s="343"/>
    </row>
    <row r="242" spans="1:3" ht="15.75" customHeight="1">
      <c r="A242" s="342"/>
      <c r="B242" s="343"/>
      <c r="C242" s="343"/>
    </row>
    <row r="243" spans="1:3" ht="15.75" customHeight="1">
      <c r="A243" s="342"/>
      <c r="B243" s="343"/>
      <c r="C243" s="343"/>
    </row>
    <row r="244" spans="1:3" ht="15.75" customHeight="1">
      <c r="A244" s="342"/>
      <c r="B244" s="343"/>
      <c r="C244" s="343"/>
    </row>
    <row r="245" spans="1:3" ht="15.75" customHeight="1">
      <c r="A245" s="342"/>
      <c r="B245" s="343"/>
      <c r="C245" s="343"/>
    </row>
    <row r="246" spans="1:3" ht="15.75" customHeight="1">
      <c r="A246" s="342"/>
      <c r="B246" s="343"/>
      <c r="C246" s="343"/>
    </row>
    <row r="247" spans="1:3" ht="15.75" customHeight="1">
      <c r="A247" s="342"/>
      <c r="B247" s="343"/>
      <c r="C247" s="343"/>
    </row>
    <row r="248" spans="1:3" ht="15.75" customHeight="1">
      <c r="A248" s="342"/>
      <c r="B248" s="343"/>
      <c r="C248" s="343"/>
    </row>
    <row r="249" spans="1:3" ht="15.75" customHeight="1">
      <c r="A249" s="342"/>
      <c r="B249" s="343"/>
      <c r="C249" s="343"/>
    </row>
    <row r="250" spans="1:3">
      <c r="A250" s="342"/>
      <c r="B250" s="343"/>
      <c r="C250" s="343"/>
    </row>
    <row r="251" spans="1:3">
      <c r="A251" s="342"/>
      <c r="B251" s="343"/>
      <c r="C251" s="343"/>
    </row>
    <row r="252" spans="1:3">
      <c r="A252" s="342"/>
      <c r="B252" s="343"/>
      <c r="C252" s="343"/>
    </row>
    <row r="253" spans="1:3">
      <c r="A253" s="342"/>
      <c r="B253" s="343"/>
      <c r="C253" s="343"/>
    </row>
    <row r="254" spans="1:3">
      <c r="A254" s="342"/>
      <c r="B254" s="343"/>
      <c r="C254" s="343"/>
    </row>
    <row r="255" spans="1:3">
      <c r="A255" s="342"/>
      <c r="B255" s="343"/>
      <c r="C255" s="343"/>
    </row>
    <row r="256" spans="1:3">
      <c r="A256" s="342"/>
      <c r="B256" s="343"/>
      <c r="C256" s="343"/>
    </row>
    <row r="257" spans="1:3">
      <c r="A257" s="342"/>
      <c r="B257" s="343"/>
      <c r="C257" s="343"/>
    </row>
    <row r="258" spans="1:3">
      <c r="A258" s="342"/>
      <c r="B258" s="343"/>
      <c r="C258" s="343"/>
    </row>
    <row r="259" spans="1:3">
      <c r="A259" s="342"/>
      <c r="B259" s="343"/>
      <c r="C259" s="343"/>
    </row>
    <row r="260" spans="1:3">
      <c r="A260" s="342"/>
      <c r="B260" s="343"/>
      <c r="C260" s="343"/>
    </row>
    <row r="261" spans="1:3">
      <c r="A261" s="342"/>
      <c r="B261" s="343"/>
      <c r="C261" s="343"/>
    </row>
    <row r="262" spans="1:3">
      <c r="A262" s="342"/>
      <c r="B262" s="343"/>
      <c r="C262" s="343"/>
    </row>
    <row r="263" spans="1:3">
      <c r="A263" s="342"/>
      <c r="B263" s="343"/>
      <c r="C263" s="343"/>
    </row>
    <row r="264" spans="1:3">
      <c r="A264" s="342"/>
      <c r="B264" s="343"/>
      <c r="C264" s="343"/>
    </row>
    <row r="265" spans="1:3">
      <c r="A265" s="342"/>
      <c r="B265" s="343"/>
      <c r="C265" s="343"/>
    </row>
    <row r="266" spans="1:3">
      <c r="A266" s="342"/>
      <c r="B266" s="343"/>
      <c r="C266" s="343"/>
    </row>
    <row r="267" spans="1:3">
      <c r="A267" s="342"/>
      <c r="B267" s="343"/>
      <c r="C267" s="343"/>
    </row>
    <row r="268" spans="1:3">
      <c r="A268" s="342"/>
      <c r="B268" s="343"/>
      <c r="C268" s="343"/>
    </row>
    <row r="269" spans="1:3">
      <c r="A269" s="342"/>
      <c r="B269" s="343"/>
      <c r="C269" s="343"/>
    </row>
    <row r="270" spans="1:3">
      <c r="A270" s="342"/>
      <c r="B270" s="343"/>
      <c r="C270" s="343"/>
    </row>
    <row r="271" spans="1:3">
      <c r="A271" s="342"/>
      <c r="B271" s="343"/>
      <c r="C271" s="343"/>
    </row>
    <row r="272" spans="1:3">
      <c r="A272" s="342"/>
      <c r="B272" s="343"/>
      <c r="C272" s="343"/>
    </row>
    <row r="273" spans="1:3">
      <c r="A273" s="342"/>
      <c r="B273" s="343"/>
      <c r="C273" s="343"/>
    </row>
    <row r="274" spans="1:3">
      <c r="A274" s="342"/>
      <c r="B274" s="343"/>
      <c r="C274" s="343"/>
    </row>
    <row r="275" spans="1:3">
      <c r="A275" s="342"/>
      <c r="B275" s="343"/>
      <c r="C275" s="343"/>
    </row>
    <row r="276" spans="1:3">
      <c r="A276" s="342"/>
      <c r="B276" s="343"/>
      <c r="C276" s="343"/>
    </row>
    <row r="277" spans="1:3">
      <c r="A277" s="342"/>
      <c r="B277" s="343"/>
      <c r="C277" s="343"/>
    </row>
    <row r="278" spans="1:3">
      <c r="A278" s="342"/>
      <c r="B278" s="343"/>
      <c r="C278" s="343"/>
    </row>
    <row r="279" spans="1:3">
      <c r="A279" s="342"/>
      <c r="B279" s="343"/>
      <c r="C279" s="343"/>
    </row>
    <row r="280" spans="1:3">
      <c r="A280" s="342"/>
      <c r="B280" s="343"/>
      <c r="C280" s="343"/>
    </row>
    <row r="281" spans="1:3">
      <c r="A281" s="342"/>
      <c r="B281" s="343"/>
      <c r="C281" s="343"/>
    </row>
    <row r="282" spans="1:3">
      <c r="A282" s="342"/>
      <c r="B282" s="343"/>
      <c r="C282" s="343"/>
    </row>
    <row r="283" spans="1:3">
      <c r="A283" s="342"/>
      <c r="B283" s="343"/>
      <c r="C283" s="343"/>
    </row>
    <row r="284" spans="1:3">
      <c r="A284" s="342"/>
      <c r="B284" s="343"/>
      <c r="C284" s="343"/>
    </row>
    <row r="285" spans="1:3">
      <c r="A285" s="342"/>
      <c r="B285" s="343"/>
      <c r="C285" s="343"/>
    </row>
    <row r="286" spans="1:3">
      <c r="A286" s="342"/>
      <c r="B286" s="343"/>
      <c r="C286" s="343"/>
    </row>
    <row r="287" spans="1:3">
      <c r="A287" s="342"/>
      <c r="B287" s="343"/>
      <c r="C287" s="343"/>
    </row>
    <row r="288" spans="1:3">
      <c r="A288" s="342"/>
      <c r="B288" s="343"/>
      <c r="C288" s="343"/>
    </row>
    <row r="289" spans="1:3">
      <c r="A289" s="342"/>
      <c r="B289" s="343"/>
      <c r="C289" s="343"/>
    </row>
    <row r="290" spans="1:3">
      <c r="A290" s="342"/>
      <c r="B290" s="343"/>
      <c r="C290" s="343"/>
    </row>
    <row r="291" spans="1:3">
      <c r="A291" s="342"/>
      <c r="B291" s="343"/>
      <c r="C291" s="343"/>
    </row>
    <row r="292" spans="1:3">
      <c r="A292" s="342"/>
      <c r="B292" s="343"/>
      <c r="C292" s="343"/>
    </row>
    <row r="293" spans="1:3">
      <c r="A293" s="342"/>
      <c r="B293" s="343"/>
      <c r="C293" s="343"/>
    </row>
    <row r="294" spans="1:3">
      <c r="A294" s="342"/>
      <c r="B294" s="343"/>
      <c r="C294" s="343"/>
    </row>
    <row r="295" spans="1:3">
      <c r="A295" s="342"/>
      <c r="B295" s="343"/>
      <c r="C295" s="343"/>
    </row>
    <row r="296" spans="1:3">
      <c r="A296" s="342"/>
      <c r="B296" s="343"/>
      <c r="C296" s="343"/>
    </row>
    <row r="297" spans="1:3">
      <c r="A297" s="342"/>
      <c r="B297" s="343"/>
      <c r="C297" s="343"/>
    </row>
    <row r="298" spans="1:3">
      <c r="A298" s="342"/>
      <c r="B298" s="343"/>
      <c r="C298" s="343"/>
    </row>
    <row r="299" spans="1:3">
      <c r="A299" s="342"/>
      <c r="B299" s="343"/>
      <c r="C299" s="343"/>
    </row>
    <row r="300" spans="1:3">
      <c r="A300" s="342"/>
      <c r="B300" s="343"/>
      <c r="C300" s="343"/>
    </row>
    <row r="301" spans="1:3">
      <c r="A301" s="342"/>
      <c r="B301" s="343"/>
      <c r="C301" s="343"/>
    </row>
    <row r="302" spans="1:3">
      <c r="A302" s="342"/>
      <c r="B302" s="343"/>
      <c r="C302" s="343"/>
    </row>
    <row r="303" spans="1:3">
      <c r="A303" s="342"/>
      <c r="B303" s="343"/>
      <c r="C303" s="343"/>
    </row>
    <row r="304" spans="1:3">
      <c r="A304" s="342"/>
      <c r="B304" s="343"/>
      <c r="C304" s="343"/>
    </row>
    <row r="305" spans="1:3">
      <c r="A305" s="342"/>
      <c r="B305" s="343"/>
      <c r="C305" s="343"/>
    </row>
    <row r="306" spans="1:3">
      <c r="A306" s="342"/>
      <c r="B306" s="343"/>
      <c r="C306" s="343"/>
    </row>
    <row r="307" spans="1:3">
      <c r="A307" s="342"/>
      <c r="B307" s="343"/>
      <c r="C307" s="343"/>
    </row>
    <row r="308" spans="1:3">
      <c r="A308" s="342"/>
      <c r="B308" s="343"/>
      <c r="C308" s="343"/>
    </row>
    <row r="309" spans="1:3">
      <c r="A309" s="342"/>
      <c r="B309" s="343"/>
      <c r="C309" s="343"/>
    </row>
    <row r="310" spans="1:3">
      <c r="A310" s="342"/>
      <c r="B310" s="343"/>
      <c r="C310" s="343"/>
    </row>
    <row r="311" spans="1:3">
      <c r="A311" s="342"/>
      <c r="B311" s="343"/>
      <c r="C311" s="343"/>
    </row>
    <row r="312" spans="1:3">
      <c r="A312" s="342"/>
      <c r="B312" s="343"/>
      <c r="C312" s="343"/>
    </row>
  </sheetData>
  <sheetProtection selectLockedCells="1"/>
  <mergeCells count="73">
    <mergeCell ref="AZ142:BE143"/>
    <mergeCell ref="A143:AG143"/>
    <mergeCell ref="A144:AG144"/>
    <mergeCell ref="A145:AG145"/>
    <mergeCell ref="A146:AG146"/>
    <mergeCell ref="D104:AG104"/>
    <mergeCell ref="AH121:AL121"/>
    <mergeCell ref="AT122:AX122"/>
    <mergeCell ref="A124:AG124"/>
    <mergeCell ref="A127:AG127"/>
    <mergeCell ref="A142:AG142"/>
    <mergeCell ref="D10:AG10"/>
    <mergeCell ref="D11:AG11"/>
    <mergeCell ref="D22:AG22"/>
    <mergeCell ref="D39:AG39"/>
    <mergeCell ref="D47:AG47"/>
    <mergeCell ref="D57:AG57"/>
    <mergeCell ref="AX8:AX9"/>
    <mergeCell ref="AY8:AY9"/>
    <mergeCell ref="AZ8:BA8"/>
    <mergeCell ref="BB8:BC8"/>
    <mergeCell ref="BD8:BD9"/>
    <mergeCell ref="BE8:BE9"/>
    <mergeCell ref="AN8:AO8"/>
    <mergeCell ref="AP8:AQ8"/>
    <mergeCell ref="AR8:AR9"/>
    <mergeCell ref="AS8:AS9"/>
    <mergeCell ref="AT8:AU8"/>
    <mergeCell ref="AV8:AW8"/>
    <mergeCell ref="AF8:AF9"/>
    <mergeCell ref="AG8:AG9"/>
    <mergeCell ref="AH8:AI8"/>
    <mergeCell ref="AJ8:AK8"/>
    <mergeCell ref="AL8:AL9"/>
    <mergeCell ref="AM8:AM9"/>
    <mergeCell ref="V8:W8"/>
    <mergeCell ref="X8:Y8"/>
    <mergeCell ref="Z8:Z9"/>
    <mergeCell ref="AA8:AA9"/>
    <mergeCell ref="AB8:AC8"/>
    <mergeCell ref="AD8:AE8"/>
    <mergeCell ref="N8:N9"/>
    <mergeCell ref="O8:O9"/>
    <mergeCell ref="P8:Q8"/>
    <mergeCell ref="R8:S8"/>
    <mergeCell ref="T8:T9"/>
    <mergeCell ref="U8:U9"/>
    <mergeCell ref="D8:E8"/>
    <mergeCell ref="F8:G8"/>
    <mergeCell ref="H8:H9"/>
    <mergeCell ref="I8:I9"/>
    <mergeCell ref="J8:K8"/>
    <mergeCell ref="L8:M8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AT7:AY7"/>
    <mergeCell ref="A1:BE1"/>
    <mergeCell ref="A2:BE2"/>
    <mergeCell ref="A3:BE3"/>
    <mergeCell ref="A4:BE4"/>
    <mergeCell ref="A5:BE5"/>
    <mergeCell ref="A6:A9"/>
    <mergeCell ref="B6:B9"/>
    <mergeCell ref="C6:C9"/>
    <mergeCell ref="D6:AG6"/>
    <mergeCell ref="AZ6:BE7"/>
  </mergeCells>
  <pageMargins left="1.44" right="0.75" top="1" bottom="1" header="0.5" footer="0.5"/>
  <pageSetup paperSize="9" scale="40" orientation="portrait"/>
  <headerFooter alignWithMargins="0">
    <oddHeader>&amp;R&amp;"Arial,Normál"&amp;12 1. számú melléklet a  ............. alapképzési szak tantervéhez</oddHeader>
    <oddFooter>&amp;R&amp;Z&amp;F  &amp;D</oddFooter>
  </headerFooter>
  <rowBreaks count="1" manualBreakCount="1">
    <brk id="10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INF</vt:lpstr>
      <vt:lpstr>INF!Nyomtatási_terület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Negyesii</dc:creator>
  <cp:lastModifiedBy>Negyesii</cp:lastModifiedBy>
  <dcterms:created xsi:type="dcterms:W3CDTF">2015-11-05T08:49:01Z</dcterms:created>
  <dcterms:modified xsi:type="dcterms:W3CDTF">2015-11-05T08:49:32Z</dcterms:modified>
</cp:coreProperties>
</file>